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<sst xmlns="http://schemas.openxmlformats.org/spreadsheetml/2006/main" count="45" uniqueCount="42">
  <si>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KIVITEL</t>
  </si>
  <si>
    <t>Változás</t>
  </si>
  <si>
    <t>BEHOZATAL</t>
  </si>
  <si>
    <t>EGYENLEG</t>
  </si>
  <si>
    <t>ORSZÁG</t>
  </si>
  <si>
    <t>Németország</t>
  </si>
  <si>
    <t>Ausztria</t>
  </si>
  <si>
    <t>Olaszország</t>
  </si>
  <si>
    <t>Hollandia</t>
  </si>
  <si>
    <t>Franciaország</t>
  </si>
  <si>
    <t>Nagy Britannia</t>
  </si>
  <si>
    <t>Belgium</t>
  </si>
  <si>
    <t>Spanyolország</t>
  </si>
  <si>
    <t>Svédország</t>
  </si>
  <si>
    <t>Finnország</t>
  </si>
  <si>
    <t>Dánia</t>
  </si>
  <si>
    <t>Portugália</t>
  </si>
  <si>
    <t>Görögország</t>
  </si>
  <si>
    <t>Írország</t>
  </si>
  <si>
    <t>Luxemburg</t>
  </si>
  <si>
    <t>M.e.: MEUR</t>
  </si>
  <si>
    <t xml:space="preserve">Index </t>
  </si>
  <si>
    <t>EU 15</t>
  </si>
  <si>
    <t xml:space="preserve">   Lengyelország</t>
  </si>
  <si>
    <t xml:space="preserve">   Szlovénia</t>
  </si>
  <si>
    <t xml:space="preserve">   Lettország</t>
  </si>
  <si>
    <t xml:space="preserve">   Litvánia</t>
  </si>
  <si>
    <t xml:space="preserve">   Észtország</t>
  </si>
  <si>
    <t xml:space="preserve">   Málta</t>
  </si>
  <si>
    <t xml:space="preserve">   Ciprus</t>
  </si>
  <si>
    <t xml:space="preserve">   új EU tagok</t>
  </si>
  <si>
    <t xml:space="preserve">  Csehország</t>
  </si>
  <si>
    <t xml:space="preserve">   Szlovákia</t>
  </si>
  <si>
    <t>kivitelből</t>
  </si>
  <si>
    <t>behozatalból</t>
  </si>
  <si>
    <t xml:space="preserve">   Románia</t>
  </si>
  <si>
    <t xml:space="preserve">   Bulgária</t>
  </si>
  <si>
    <t>EU 27</t>
  </si>
  <si>
    <t>Forrás: KSH</t>
  </si>
  <si>
    <t>(2010. évi exportunk csökkenő sorrendjében)</t>
  </si>
  <si>
    <r>
      <t xml:space="preserve">RÉSZESEDÉS </t>
    </r>
    <r>
      <rPr>
        <sz val="10"/>
        <rFont val="Arial CE"/>
        <family val="0"/>
      </rPr>
      <t>az összes 2010. évi</t>
    </r>
  </si>
  <si>
    <t xml:space="preserve"> Külkereskedelmi forgalmunk az EU tagállamokkal  I-XII. hó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</si>
</sst>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10"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medium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6" fontId="1" fillId="0" borderId="6" xfId="19" applyNumberFormat="1" applyFont="1" applyBorder="1" applyAlignment="1">
      <alignment horizontal="right"/>
    </xf>
    <xf numFmtId="166" fontId="1" fillId="0" borderId="7" xfId="19" applyNumberFormat="1" applyFont="1" applyBorder="1" applyAlignment="1">
      <alignment horizontal="right"/>
    </xf>
    <xf numFmtId="166" fontId="1" fillId="0" borderId="8" xfId="19" applyNumberFormat="1" applyFont="1" applyBorder="1" applyAlignment="1">
      <alignment horizontal="right"/>
    </xf>
    <xf numFmtId="166" fontId="1" fillId="0" borderId="6" xfId="19" applyNumberFormat="1" applyFont="1" applyBorder="1" applyAlignment="1">
      <alignment/>
    </xf>
    <xf numFmtId="166" fontId="1" fillId="0" borderId="7" xfId="19" applyNumberFormat="1" applyFont="1" applyBorder="1" applyAlignment="1">
      <alignment/>
    </xf>
    <xf numFmtId="166" fontId="5" fillId="0" borderId="6" xfId="19" applyNumberFormat="1" applyFont="1" applyBorder="1" applyAlignment="1">
      <alignment/>
    </xf>
    <xf numFmtId="166" fontId="1" fillId="0" borderId="8" xfId="19" applyNumberFormat="1" applyFont="1" applyBorder="1" applyAlignment="1">
      <alignment/>
    </xf>
    <xf numFmtId="166" fontId="5" fillId="0" borderId="8" xfId="19" applyNumberFormat="1" applyFont="1" applyBorder="1" applyAlignment="1">
      <alignment/>
    </xf>
    <xf numFmtId="166" fontId="6" fillId="0" borderId="9" xfId="19" applyNumberFormat="1" applyFont="1" applyBorder="1" applyAlignment="1">
      <alignment/>
    </xf>
    <xf numFmtId="166" fontId="8" fillId="0" borderId="10" xfId="19" applyNumberFormat="1" applyFont="1" applyBorder="1" applyAlignment="1">
      <alignment horizontal="right"/>
    </xf>
    <xf numFmtId="166" fontId="7" fillId="0" borderId="9" xfId="19" applyNumberFormat="1" applyFont="1" applyBorder="1" applyAlignment="1">
      <alignment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0" fontId="1" fillId="0" borderId="12" xfId="0" applyFont="1" applyBorder="1" applyAlignment="1">
      <alignment horizontal="left"/>
    </xf>
    <xf numFmtId="0" fontId="8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5" fontId="1" fillId="0" borderId="21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22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65" fontId="1" fillId="0" borderId="23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5" fontId="8" fillId="0" borderId="24" xfId="0" applyNumberFormat="1" applyFont="1" applyBorder="1" applyAlignment="1">
      <alignment horizontal="right"/>
    </xf>
    <xf numFmtId="165" fontId="8" fillId="0" borderId="25" xfId="0" applyNumberFormat="1" applyFont="1" applyBorder="1" applyAlignment="1">
      <alignment horizontal="right"/>
    </xf>
    <xf numFmtId="165" fontId="1" fillId="0" borderId="21" xfId="0" applyNumberFormat="1" applyFont="1" applyBorder="1" applyAlignment="1">
      <alignment/>
    </xf>
    <xf numFmtId="165" fontId="1" fillId="0" borderId="26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165" fontId="1" fillId="0" borderId="27" xfId="0" applyNumberFormat="1" applyFont="1" applyBorder="1" applyAlignment="1">
      <alignment/>
    </xf>
    <xf numFmtId="165" fontId="5" fillId="0" borderId="22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165" fontId="5" fillId="0" borderId="23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  <xf numFmtId="165" fontId="7" fillId="0" borderId="28" xfId="0" applyNumberFormat="1" applyFont="1" applyBorder="1" applyAlignment="1">
      <alignment/>
    </xf>
    <xf numFmtId="165" fontId="6" fillId="0" borderId="28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  <xf numFmtId="165" fontId="1" fillId="0" borderId="29" xfId="0" applyNumberFormat="1" applyFont="1" applyBorder="1" applyAlignment="1">
      <alignment horizontal="right"/>
    </xf>
    <xf numFmtId="165" fontId="1" fillId="0" borderId="30" xfId="0" applyNumberFormat="1" applyFont="1" applyBorder="1" applyAlignment="1">
      <alignment horizontal="right"/>
    </xf>
    <xf numFmtId="165" fontId="1" fillId="0" borderId="31" xfId="0" applyNumberFormat="1" applyFont="1" applyBorder="1" applyAlignment="1">
      <alignment horizontal="right"/>
    </xf>
    <xf numFmtId="165" fontId="8" fillId="0" borderId="32" xfId="0" applyNumberFormat="1" applyFont="1" applyBorder="1" applyAlignment="1">
      <alignment horizontal="right"/>
    </xf>
    <xf numFmtId="165" fontId="1" fillId="0" borderId="33" xfId="0" applyNumberFormat="1" applyFont="1" applyBorder="1" applyAlignment="1">
      <alignment/>
    </xf>
    <xf numFmtId="165" fontId="1" fillId="0" borderId="34" xfId="0" applyNumberFormat="1" applyFont="1" applyBorder="1" applyAlignment="1">
      <alignment/>
    </xf>
    <xf numFmtId="165" fontId="1" fillId="0" borderId="35" xfId="0" applyNumberFormat="1" applyFont="1" applyBorder="1" applyAlignment="1">
      <alignment/>
    </xf>
    <xf numFmtId="165" fontId="7" fillId="0" borderId="36" xfId="0" applyNumberFormat="1" applyFont="1" applyBorder="1" applyAlignment="1">
      <alignment/>
    </xf>
    <xf numFmtId="165" fontId="6" fillId="0" borderId="36" xfId="0" applyNumberFormat="1" applyFont="1" applyBorder="1" applyAlignment="1">
      <alignment/>
    </xf>
    <xf numFmtId="165" fontId="1" fillId="0" borderId="37" xfId="0" applyNumberFormat="1" applyFont="1" applyBorder="1" applyAlignment="1">
      <alignment horizontal="right"/>
    </xf>
    <xf numFmtId="165" fontId="1" fillId="0" borderId="38" xfId="0" applyNumberFormat="1" applyFont="1" applyBorder="1" applyAlignment="1">
      <alignment horizontal="right"/>
    </xf>
    <xf numFmtId="165" fontId="1" fillId="0" borderId="39" xfId="0" applyNumberFormat="1" applyFont="1" applyBorder="1" applyAlignment="1">
      <alignment horizontal="right"/>
    </xf>
    <xf numFmtId="165" fontId="8" fillId="0" borderId="40" xfId="0" applyNumberFormat="1" applyFont="1" applyBorder="1" applyAlignment="1">
      <alignment horizontal="right"/>
    </xf>
    <xf numFmtId="165" fontId="8" fillId="0" borderId="41" xfId="0" applyNumberFormat="1" applyFont="1" applyBorder="1" applyAlignment="1">
      <alignment horizontal="right"/>
    </xf>
    <xf numFmtId="165" fontId="1" fillId="0" borderId="37" xfId="0" applyNumberFormat="1" applyFont="1" applyBorder="1" applyAlignment="1">
      <alignment/>
    </xf>
    <xf numFmtId="165" fontId="1" fillId="0" borderId="38" xfId="0" applyNumberFormat="1" applyFont="1" applyBorder="1" applyAlignment="1">
      <alignment/>
    </xf>
    <xf numFmtId="165" fontId="5" fillId="0" borderId="38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5" fillId="0" borderId="39" xfId="0" applyNumberFormat="1" applyFont="1" applyBorder="1" applyAlignment="1">
      <alignment/>
    </xf>
    <xf numFmtId="165" fontId="7" fillId="0" borderId="42" xfId="0" applyNumberFormat="1" applyFont="1" applyBorder="1" applyAlignment="1">
      <alignment/>
    </xf>
    <xf numFmtId="165" fontId="6" fillId="0" borderId="42" xfId="0" applyNumberFormat="1" applyFont="1" applyBorder="1" applyAlignment="1">
      <alignment/>
    </xf>
    <xf numFmtId="165" fontId="7" fillId="0" borderId="43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  <xf numFmtId="166" fontId="5" fillId="0" borderId="44" xfId="0" applyNumberFormat="1" applyFont="1" applyBorder="1" applyAlignment="1">
      <alignment/>
    </xf>
    <xf numFmtId="166" fontId="5" fillId="0" borderId="45" xfId="0" applyNumberFormat="1" applyFont="1" applyBorder="1" applyAlignment="1">
      <alignment/>
    </xf>
    <xf numFmtId="166" fontId="5" fillId="0" borderId="22" xfId="0" applyNumberFormat="1" applyFont="1" applyBorder="1" applyAlignment="1">
      <alignment/>
    </xf>
    <xf numFmtId="166" fontId="5" fillId="0" borderId="38" xfId="0" applyNumberFormat="1" applyFont="1" applyBorder="1" applyAlignment="1">
      <alignment/>
    </xf>
    <xf numFmtId="166" fontId="5" fillId="0" borderId="23" xfId="0" applyNumberFormat="1" applyFont="1" applyBorder="1" applyAlignment="1">
      <alignment/>
    </xf>
    <xf numFmtId="166" fontId="5" fillId="0" borderId="39" xfId="0" applyNumberFormat="1" applyFont="1" applyBorder="1" applyAlignment="1">
      <alignment/>
    </xf>
    <xf numFmtId="166" fontId="7" fillId="0" borderId="24" xfId="0" applyNumberFormat="1" applyFont="1" applyBorder="1" applyAlignment="1">
      <alignment/>
    </xf>
    <xf numFmtId="166" fontId="7" fillId="0" borderId="41" xfId="0" applyNumberFormat="1" applyFont="1" applyBorder="1" applyAlignment="1">
      <alignment/>
    </xf>
    <xf numFmtId="166" fontId="5" fillId="0" borderId="21" xfId="0" applyNumberFormat="1" applyFont="1" applyBorder="1" applyAlignment="1">
      <alignment/>
    </xf>
    <xf numFmtId="166" fontId="5" fillId="0" borderId="37" xfId="0" applyNumberFormat="1" applyFont="1" applyBorder="1" applyAlignment="1">
      <alignment/>
    </xf>
    <xf numFmtId="166" fontId="7" fillId="0" borderId="28" xfId="0" applyNumberFormat="1" applyFont="1" applyBorder="1" applyAlignment="1">
      <alignment/>
    </xf>
    <xf numFmtId="166" fontId="7" fillId="0" borderId="36" xfId="0" applyNumberFormat="1" applyFont="1" applyBorder="1" applyAlignment="1">
      <alignment/>
    </xf>
    <xf numFmtId="166" fontId="6" fillId="0" borderId="46" xfId="0" applyNumberFormat="1" applyFont="1" applyBorder="1" applyAlignment="1">
      <alignment/>
    </xf>
    <xf numFmtId="166" fontId="6" fillId="0" borderId="47" xfId="0" applyNumberFormat="1" applyFont="1" applyBorder="1" applyAlignment="1">
      <alignment/>
    </xf>
    <xf numFmtId="0" fontId="9" fillId="0" borderId="48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tabSelected="1" workbookViewId="0" topLeftCell="A14">
      <selection activeCell="M33" sqref="M33:N33"/>
    </sheetView>
  </sheetViews>
  <sheetFormatPr defaultColWidth="9.00390625" defaultRowHeight="12.75"/>
  <cols>
    <col min="1" max="1" width="0.12890625" style="1" customWidth="1"/>
    <col min="2" max="2" width="15.125" style="0" customWidth="1"/>
    <col min="3" max="3" width="9.25390625" style="0" customWidth="1"/>
    <col min="4" max="4" width="9.375" style="0" customWidth="1"/>
    <col min="5" max="5" width="8.125" style="0" customWidth="1"/>
    <col min="6" max="6" width="9.375" style="0" customWidth="1"/>
    <col min="7" max="7" width="9.625" style="0" customWidth="1"/>
    <col min="9" max="9" width="9.00390625" style="0" customWidth="1"/>
    <col min="10" max="10" width="10.125" style="0" customWidth="1"/>
    <col min="11" max="11" width="9.125" style="0" customWidth="1"/>
    <col min="12" max="12" width="8.75390625" style="0" customWidth="1"/>
    <col min="14" max="14" width="11.875" style="0" customWidth="1"/>
  </cols>
  <sheetData>
    <row r="1" spans="2:11" ht="18" customHeight="1">
      <c r="B1" s="90" t="s">
        <v>41</v>
      </c>
      <c r="C1" s="90"/>
      <c r="D1" s="90"/>
      <c r="E1" s="90"/>
      <c r="F1" s="90"/>
      <c r="G1" s="90"/>
      <c r="H1" s="90"/>
      <c r="I1" s="90"/>
      <c r="J1" s="90"/>
      <c r="K1" s="1"/>
    </row>
    <row r="2" spans="2:11" ht="12.75" customHeight="1">
      <c r="B2" s="1"/>
      <c r="C2" s="94" t="s">
        <v>39</v>
      </c>
      <c r="D2" s="94"/>
      <c r="E2" s="94"/>
      <c r="F2" s="94"/>
      <c r="G2" s="94"/>
      <c r="H2" s="94"/>
      <c r="I2" s="1"/>
      <c r="J2" s="1"/>
      <c r="K2" s="1"/>
    </row>
    <row r="3" spans="2:12" ht="14.25" customHeight="1" thickBot="1">
      <c r="B3" s="1"/>
      <c r="C3" s="1"/>
      <c r="D3" s="1"/>
      <c r="E3" s="1"/>
      <c r="F3" s="1"/>
      <c r="G3" s="1"/>
      <c r="H3" s="1"/>
      <c r="I3" s="93" t="s">
        <v>20</v>
      </c>
      <c r="J3" s="93"/>
      <c r="K3" s="93"/>
      <c r="L3" s="93"/>
    </row>
    <row r="4" spans="2:14" ht="27.75" customHeight="1" thickBot="1" thickTop="1">
      <c r="B4" s="91" t="s">
        <v>4</v>
      </c>
      <c r="C4" s="97" t="s">
        <v>0</v>
      </c>
      <c r="D4" s="95"/>
      <c r="E4" s="95"/>
      <c r="F4" s="95"/>
      <c r="G4" s="97" t="s">
        <v>2</v>
      </c>
      <c r="H4" s="98"/>
      <c r="I4" s="98"/>
      <c r="J4" s="99"/>
      <c r="K4" s="95" t="s">
        <v>3</v>
      </c>
      <c r="L4" s="96"/>
      <c r="M4" s="88" t="s">
        <v>40</v>
      </c>
      <c r="N4" s="89"/>
    </row>
    <row r="5" spans="2:14" ht="16.5" thickBot="1">
      <c r="B5" s="92"/>
      <c r="C5" s="4">
        <v>2009</v>
      </c>
      <c r="D5" s="4">
        <v>2010</v>
      </c>
      <c r="E5" s="3" t="s">
        <v>21</v>
      </c>
      <c r="F5" s="5" t="s">
        <v>1</v>
      </c>
      <c r="G5" s="2">
        <v>2009</v>
      </c>
      <c r="H5" s="4">
        <v>2010</v>
      </c>
      <c r="I5" s="3" t="s">
        <v>21</v>
      </c>
      <c r="J5" s="6" t="s">
        <v>1</v>
      </c>
      <c r="K5" s="4">
        <v>2010</v>
      </c>
      <c r="L5" s="6" t="s">
        <v>1</v>
      </c>
      <c r="M5" s="30" t="s">
        <v>33</v>
      </c>
      <c r="N5" s="31" t="s">
        <v>34</v>
      </c>
    </row>
    <row r="6" spans="2:14" ht="16.5" thickTop="1">
      <c r="B6" s="18" t="s">
        <v>5</v>
      </c>
      <c r="C6" s="32">
        <v>15113.6913</v>
      </c>
      <c r="D6" s="33">
        <v>17981.0765</v>
      </c>
      <c r="E6" s="8">
        <f aca="true" t="shared" si="0" ref="E6:E12">D6/C6</f>
        <v>1.1897210379042213</v>
      </c>
      <c r="F6" s="51">
        <f aca="true" t="shared" si="1" ref="F6:F34">D6-C6</f>
        <v>2867.385199999999</v>
      </c>
      <c r="G6" s="32">
        <v>13740.5918</v>
      </c>
      <c r="H6" s="33">
        <v>16806.2927</v>
      </c>
      <c r="I6" s="8">
        <f aca="true" t="shared" si="2" ref="I6:I12">H6/G6</f>
        <v>1.2231127264838768</v>
      </c>
      <c r="J6" s="51">
        <f aca="true" t="shared" si="3" ref="J6:J34">H6-G6</f>
        <v>3065.7009000000016</v>
      </c>
      <c r="K6" s="32">
        <f aca="true" t="shared" si="4" ref="K6:K34">D6-H6</f>
        <v>1174.7837999999974</v>
      </c>
      <c r="L6" s="60">
        <f aca="true" t="shared" si="5" ref="L6:L34">F6-J6</f>
        <v>-198.31570000000283</v>
      </c>
      <c r="M6" s="74">
        <f>D6/71407.5815</f>
        <v>0.25180906736072556</v>
      </c>
      <c r="N6" s="75">
        <f>H6/65883.1104</f>
        <v>0.2550925813605789</v>
      </c>
    </row>
    <row r="7" spans="2:14" ht="15.75">
      <c r="B7" s="19" t="s">
        <v>7</v>
      </c>
      <c r="C7" s="34">
        <v>3381.7181</v>
      </c>
      <c r="D7" s="35">
        <v>3942.305</v>
      </c>
      <c r="E7" s="7">
        <f>D7/C7</f>
        <v>1.1657698493555686</v>
      </c>
      <c r="F7" s="52">
        <f>D7-C7</f>
        <v>560.5868999999998</v>
      </c>
      <c r="G7" s="34">
        <v>2289.8099</v>
      </c>
      <c r="H7" s="35">
        <v>2766.9792</v>
      </c>
      <c r="I7" s="7">
        <f>H7/G7</f>
        <v>1.2083881723107233</v>
      </c>
      <c r="J7" s="52">
        <f>H7-G7</f>
        <v>477.1693</v>
      </c>
      <c r="K7" s="34">
        <f>D7-H7</f>
        <v>1175.3257999999996</v>
      </c>
      <c r="L7" s="61">
        <f>F7-J7</f>
        <v>83.41759999999977</v>
      </c>
      <c r="M7" s="76">
        <f aca="true" t="shared" si="6" ref="M7:M34">D7/71407.5815</f>
        <v>0.05520849351269515</v>
      </c>
      <c r="N7" s="77">
        <f aca="true" t="shared" si="7" ref="N7:N34">H7/65883.1104</f>
        <v>0.04199830856801806</v>
      </c>
    </row>
    <row r="8" spans="2:14" ht="15.75">
      <c r="B8" s="19" t="s">
        <v>10</v>
      </c>
      <c r="C8" s="34">
        <v>3136.3272</v>
      </c>
      <c r="D8" s="35">
        <v>3861.0144</v>
      </c>
      <c r="E8" s="7">
        <f>D8/C8</f>
        <v>1.2310623712985047</v>
      </c>
      <c r="F8" s="52">
        <f>D8-C8</f>
        <v>724.6871999999998</v>
      </c>
      <c r="G8" s="34">
        <v>1090.2479</v>
      </c>
      <c r="H8" s="35">
        <v>1257.2317</v>
      </c>
      <c r="I8" s="7">
        <f>H8/G8</f>
        <v>1.1531613131288765</v>
      </c>
      <c r="J8" s="52">
        <f>H8-G8</f>
        <v>166.98379999999997</v>
      </c>
      <c r="K8" s="34">
        <f>D8-H8</f>
        <v>2603.7826999999997</v>
      </c>
      <c r="L8" s="61">
        <f>F8-J8</f>
        <v>557.7033999999999</v>
      </c>
      <c r="M8" s="76">
        <f t="shared" si="6"/>
        <v>0.05407009058274856</v>
      </c>
      <c r="N8" s="77">
        <f t="shared" si="7"/>
        <v>0.019082761763476182</v>
      </c>
    </row>
    <row r="9" spans="2:14" ht="15.75">
      <c r="B9" s="19" t="s">
        <v>9</v>
      </c>
      <c r="C9" s="34">
        <v>3218.455</v>
      </c>
      <c r="D9" s="35">
        <v>3574.7851</v>
      </c>
      <c r="E9" s="7">
        <f>D9/C9</f>
        <v>1.110714644138259</v>
      </c>
      <c r="F9" s="52">
        <f>D9-C9</f>
        <v>356.33010000000013</v>
      </c>
      <c r="G9" s="34">
        <v>2428.1848</v>
      </c>
      <c r="H9" s="35">
        <v>2427.7444</v>
      </c>
      <c r="I9" s="7">
        <f>H9/G9</f>
        <v>0.9998186299494174</v>
      </c>
      <c r="J9" s="52">
        <f>H9-G9</f>
        <v>-0.44039999999995416</v>
      </c>
      <c r="K9" s="34">
        <f>D9-H9</f>
        <v>1147.0407</v>
      </c>
      <c r="L9" s="61">
        <f>F9-J9</f>
        <v>356.7705000000001</v>
      </c>
      <c r="M9" s="76">
        <f t="shared" si="6"/>
        <v>0.05006170248182961</v>
      </c>
      <c r="N9" s="77">
        <f t="shared" si="7"/>
        <v>0.036849268124414476</v>
      </c>
    </row>
    <row r="10" spans="2:14" ht="15.75">
      <c r="B10" s="19" t="s">
        <v>6</v>
      </c>
      <c r="C10" s="34">
        <v>2691.1689</v>
      </c>
      <c r="D10" s="35">
        <v>3426.863</v>
      </c>
      <c r="E10" s="7">
        <f t="shared" si="0"/>
        <v>1.2733734400691088</v>
      </c>
      <c r="F10" s="52">
        <f t="shared" si="1"/>
        <v>735.6940999999997</v>
      </c>
      <c r="G10" s="34">
        <v>3597.7695</v>
      </c>
      <c r="H10" s="35">
        <v>4178.7695</v>
      </c>
      <c r="I10" s="7">
        <f t="shared" si="2"/>
        <v>1.1614889447475722</v>
      </c>
      <c r="J10" s="52">
        <f t="shared" si="3"/>
        <v>581.0000000000005</v>
      </c>
      <c r="K10" s="34">
        <f t="shared" si="4"/>
        <v>-751.9065000000005</v>
      </c>
      <c r="L10" s="61">
        <f t="shared" si="5"/>
        <v>154.69409999999925</v>
      </c>
      <c r="M10" s="76">
        <f t="shared" si="6"/>
        <v>0.04799018434758219</v>
      </c>
      <c r="N10" s="77">
        <f t="shared" si="7"/>
        <v>0.06342702210975151</v>
      </c>
    </row>
    <row r="11" spans="2:14" ht="15.75">
      <c r="B11" s="20" t="s">
        <v>8</v>
      </c>
      <c r="C11" s="34">
        <v>2191.3778</v>
      </c>
      <c r="D11" s="35">
        <v>2283.6828</v>
      </c>
      <c r="E11" s="7">
        <f>D11/C11</f>
        <v>1.0421219015726086</v>
      </c>
      <c r="F11" s="52">
        <f>D11-C11</f>
        <v>92.30499999999984</v>
      </c>
      <c r="G11" s="34">
        <v>2621.9976</v>
      </c>
      <c r="H11" s="35">
        <v>2845.2272</v>
      </c>
      <c r="I11" s="7">
        <f>H11/G11</f>
        <v>1.0851372251446758</v>
      </c>
      <c r="J11" s="52">
        <f>H11-G11</f>
        <v>223.22959999999966</v>
      </c>
      <c r="K11" s="34">
        <f>D11-H11</f>
        <v>-561.5443999999998</v>
      </c>
      <c r="L11" s="61">
        <f>F11-J11</f>
        <v>-130.92459999999983</v>
      </c>
      <c r="M11" s="76">
        <f t="shared" si="6"/>
        <v>0.03198095709207012</v>
      </c>
      <c r="N11" s="77">
        <f t="shared" si="7"/>
        <v>0.04318598777024346</v>
      </c>
    </row>
    <row r="12" spans="2:14" ht="15.75">
      <c r="B12" s="20" t="s">
        <v>12</v>
      </c>
      <c r="C12" s="34">
        <v>1993.3748</v>
      </c>
      <c r="D12" s="35">
        <v>2270.9119</v>
      </c>
      <c r="E12" s="7">
        <f t="shared" si="0"/>
        <v>1.1392297625112948</v>
      </c>
      <c r="F12" s="52">
        <f>D12-C12</f>
        <v>277.5371</v>
      </c>
      <c r="G12" s="34">
        <v>829.183</v>
      </c>
      <c r="H12" s="35">
        <v>791.417</v>
      </c>
      <c r="I12" s="7">
        <f t="shared" si="2"/>
        <v>0.9544539625149093</v>
      </c>
      <c r="J12" s="52">
        <f>H12-G12</f>
        <v>-37.76599999999996</v>
      </c>
      <c r="K12" s="34">
        <f>D12-H12</f>
        <v>1479.4949000000001</v>
      </c>
      <c r="L12" s="61">
        <f>F12-J12</f>
        <v>315.3031</v>
      </c>
      <c r="M12" s="76">
        <f t="shared" si="6"/>
        <v>0.03180211193681164</v>
      </c>
      <c r="N12" s="77">
        <f t="shared" si="7"/>
        <v>0.012012441355531386</v>
      </c>
    </row>
    <row r="13" spans="2:14" ht="15.75">
      <c r="B13" s="20" t="s">
        <v>11</v>
      </c>
      <c r="C13" s="34">
        <v>1036.5632</v>
      </c>
      <c r="D13" s="35">
        <v>1153.3853</v>
      </c>
      <c r="E13" s="7">
        <f aca="true" t="shared" si="8" ref="E13:E19">D13/C13</f>
        <v>1.1127013770120335</v>
      </c>
      <c r="F13" s="52">
        <f t="shared" si="1"/>
        <v>116.82209999999986</v>
      </c>
      <c r="G13" s="34">
        <v>1329.928</v>
      </c>
      <c r="H13" s="35">
        <v>1500.283</v>
      </c>
      <c r="I13" s="7">
        <f aca="true" t="shared" si="9" ref="I13:I19">H13/G13</f>
        <v>1.1280934005449916</v>
      </c>
      <c r="J13" s="52">
        <f t="shared" si="3"/>
        <v>170.3549999999998</v>
      </c>
      <c r="K13" s="34">
        <f t="shared" si="4"/>
        <v>-346.8977</v>
      </c>
      <c r="L13" s="61">
        <f t="shared" si="5"/>
        <v>-53.53289999999993</v>
      </c>
      <c r="M13" s="76">
        <f t="shared" si="6"/>
        <v>0.016152140651899825</v>
      </c>
      <c r="N13" s="77">
        <f t="shared" si="7"/>
        <v>0.022771890866889</v>
      </c>
    </row>
    <row r="14" spans="2:14" ht="15.75">
      <c r="B14" s="20" t="s">
        <v>13</v>
      </c>
      <c r="C14" s="34">
        <v>623.4134</v>
      </c>
      <c r="D14" s="35">
        <v>732.6744</v>
      </c>
      <c r="E14" s="7">
        <f t="shared" si="8"/>
        <v>1.1752625144085769</v>
      </c>
      <c r="F14" s="52">
        <f aca="true" t="shared" si="10" ref="F14:F19">D14-C14</f>
        <v>109.26099999999997</v>
      </c>
      <c r="G14" s="34">
        <v>472.1655</v>
      </c>
      <c r="H14" s="35">
        <v>605.1682</v>
      </c>
      <c r="I14" s="7">
        <f t="shared" si="9"/>
        <v>1.2816866120036299</v>
      </c>
      <c r="J14" s="52">
        <f aca="true" t="shared" si="11" ref="J14:J19">H14-G14</f>
        <v>133.00269999999995</v>
      </c>
      <c r="K14" s="34">
        <f aca="true" t="shared" si="12" ref="K14:K19">D14-H14</f>
        <v>127.50620000000004</v>
      </c>
      <c r="L14" s="61">
        <f aca="true" t="shared" si="13" ref="L14:L19">F14-J14</f>
        <v>-23.74169999999998</v>
      </c>
      <c r="M14" s="76">
        <f t="shared" si="6"/>
        <v>0.010260456727553501</v>
      </c>
      <c r="N14" s="77">
        <f t="shared" si="7"/>
        <v>0.00918548314318809</v>
      </c>
    </row>
    <row r="15" spans="2:14" ht="15.75">
      <c r="B15" s="20" t="s">
        <v>15</v>
      </c>
      <c r="C15" s="34">
        <v>460.3152</v>
      </c>
      <c r="D15" s="35">
        <v>466.6444</v>
      </c>
      <c r="E15" s="7">
        <f t="shared" si="8"/>
        <v>1.0137497088951224</v>
      </c>
      <c r="F15" s="52">
        <f t="shared" si="10"/>
        <v>6.329200000000014</v>
      </c>
      <c r="G15" s="34">
        <v>396.2681</v>
      </c>
      <c r="H15" s="35">
        <v>481.7846</v>
      </c>
      <c r="I15" s="7">
        <f t="shared" si="9"/>
        <v>1.2158046534656715</v>
      </c>
      <c r="J15" s="52">
        <f t="shared" si="11"/>
        <v>85.51650000000001</v>
      </c>
      <c r="K15" s="34">
        <f t="shared" si="12"/>
        <v>-15.140199999999993</v>
      </c>
      <c r="L15" s="61">
        <f t="shared" si="13"/>
        <v>-79.1873</v>
      </c>
      <c r="M15" s="76">
        <f t="shared" si="6"/>
        <v>0.006534941951506928</v>
      </c>
      <c r="N15" s="77">
        <f t="shared" si="7"/>
        <v>0.007312717888923471</v>
      </c>
    </row>
    <row r="16" spans="2:14" ht="15.75">
      <c r="B16" s="20" t="s">
        <v>16</v>
      </c>
      <c r="C16" s="34">
        <v>293.4286</v>
      </c>
      <c r="D16" s="35">
        <v>309.6486</v>
      </c>
      <c r="E16" s="7">
        <f t="shared" si="8"/>
        <v>1.0552775019203988</v>
      </c>
      <c r="F16" s="52">
        <f t="shared" si="10"/>
        <v>16.21999999999997</v>
      </c>
      <c r="G16" s="34">
        <v>101.4431</v>
      </c>
      <c r="H16" s="35">
        <v>110.7955</v>
      </c>
      <c r="I16" s="7">
        <f t="shared" si="9"/>
        <v>1.0921935548105293</v>
      </c>
      <c r="J16" s="52">
        <f t="shared" si="11"/>
        <v>9.352400000000003</v>
      </c>
      <c r="K16" s="34">
        <f t="shared" si="12"/>
        <v>198.85309999999998</v>
      </c>
      <c r="L16" s="61">
        <f t="shared" si="13"/>
        <v>6.8675999999999675</v>
      </c>
      <c r="M16" s="76">
        <f t="shared" si="6"/>
        <v>0.004336354676848984</v>
      </c>
      <c r="N16" s="77">
        <f t="shared" si="7"/>
        <v>0.0016816980759912633</v>
      </c>
    </row>
    <row r="17" spans="2:14" ht="15.75">
      <c r="B17" s="20" t="s">
        <v>17</v>
      </c>
      <c r="C17" s="34">
        <v>324.9988</v>
      </c>
      <c r="D17" s="35">
        <v>299.9986</v>
      </c>
      <c r="E17" s="7">
        <f t="shared" si="8"/>
        <v>0.9230760236653182</v>
      </c>
      <c r="F17" s="52">
        <f t="shared" si="10"/>
        <v>-25.000200000000007</v>
      </c>
      <c r="G17" s="34">
        <v>56.3409</v>
      </c>
      <c r="H17" s="35">
        <v>73.0397</v>
      </c>
      <c r="I17" s="7">
        <f t="shared" si="9"/>
        <v>1.2963885915915436</v>
      </c>
      <c r="J17" s="52">
        <f t="shared" si="11"/>
        <v>16.6988</v>
      </c>
      <c r="K17" s="34">
        <f t="shared" si="12"/>
        <v>226.95890000000003</v>
      </c>
      <c r="L17" s="61">
        <f t="shared" si="13"/>
        <v>-41.699000000000005</v>
      </c>
      <c r="M17" s="76">
        <f t="shared" si="6"/>
        <v>0.00420121496482835</v>
      </c>
      <c r="N17" s="77">
        <f t="shared" si="7"/>
        <v>0.0011086255575450182</v>
      </c>
    </row>
    <row r="18" spans="2:14" ht="15.75">
      <c r="B18" s="20" t="s">
        <v>14</v>
      </c>
      <c r="C18" s="34">
        <v>211.0442</v>
      </c>
      <c r="D18" s="35">
        <v>252.2685</v>
      </c>
      <c r="E18" s="7">
        <f t="shared" si="8"/>
        <v>1.195334910885966</v>
      </c>
      <c r="F18" s="52">
        <f t="shared" si="10"/>
        <v>41.2243</v>
      </c>
      <c r="G18" s="34">
        <v>325.6199</v>
      </c>
      <c r="H18" s="35">
        <v>322.0307</v>
      </c>
      <c r="I18" s="7">
        <f t="shared" si="9"/>
        <v>0.9889773321593676</v>
      </c>
      <c r="J18" s="52">
        <f t="shared" si="11"/>
        <v>-3.5891999999999484</v>
      </c>
      <c r="K18" s="34">
        <f t="shared" si="12"/>
        <v>-69.76220000000004</v>
      </c>
      <c r="L18" s="61">
        <f t="shared" si="13"/>
        <v>44.81349999999995</v>
      </c>
      <c r="M18" s="76">
        <f t="shared" si="6"/>
        <v>0.003532797144236008</v>
      </c>
      <c r="N18" s="77">
        <f t="shared" si="7"/>
        <v>0.0048879097851457845</v>
      </c>
    </row>
    <row r="19" spans="2:14" ht="15.75">
      <c r="B19" s="20" t="s">
        <v>18</v>
      </c>
      <c r="C19" s="34">
        <v>245.8403</v>
      </c>
      <c r="D19" s="35">
        <v>193.1711</v>
      </c>
      <c r="E19" s="7">
        <f t="shared" si="8"/>
        <v>0.785758478166517</v>
      </c>
      <c r="F19" s="52">
        <f t="shared" si="10"/>
        <v>-52.66920000000002</v>
      </c>
      <c r="G19" s="34">
        <v>278.9882</v>
      </c>
      <c r="H19" s="35">
        <v>339.0742</v>
      </c>
      <c r="I19" s="7">
        <f t="shared" si="9"/>
        <v>1.2153711160543708</v>
      </c>
      <c r="J19" s="52">
        <f t="shared" si="11"/>
        <v>60.08600000000001</v>
      </c>
      <c r="K19" s="34">
        <f t="shared" si="12"/>
        <v>-145.90310000000002</v>
      </c>
      <c r="L19" s="61">
        <f t="shared" si="13"/>
        <v>-112.75520000000003</v>
      </c>
      <c r="M19" s="76">
        <f t="shared" si="6"/>
        <v>0.002705190344529453</v>
      </c>
      <c r="N19" s="77">
        <f t="shared" si="7"/>
        <v>0.005146602793058173</v>
      </c>
    </row>
    <row r="20" spans="2:14" ht="16.5" thickBot="1">
      <c r="B20" s="20" t="s">
        <v>19</v>
      </c>
      <c r="C20" s="36">
        <v>60.735</v>
      </c>
      <c r="D20" s="37">
        <v>65.8738</v>
      </c>
      <c r="E20" s="9">
        <f aca="true" t="shared" si="14" ref="E20:E27">D20/C20</f>
        <v>1.0846101918169095</v>
      </c>
      <c r="F20" s="53">
        <f t="shared" si="1"/>
        <v>5.138800000000003</v>
      </c>
      <c r="G20" s="36">
        <v>58.7756</v>
      </c>
      <c r="H20" s="37">
        <v>76.6866</v>
      </c>
      <c r="I20" s="9">
        <f aca="true" t="shared" si="15" ref="I20:I27">H20/G20</f>
        <v>1.304735298321072</v>
      </c>
      <c r="J20" s="53">
        <f t="shared" si="3"/>
        <v>17.911</v>
      </c>
      <c r="K20" s="36">
        <f t="shared" si="4"/>
        <v>-10.812799999999996</v>
      </c>
      <c r="L20" s="62">
        <f t="shared" si="5"/>
        <v>-12.772199999999998</v>
      </c>
      <c r="M20" s="78">
        <f t="shared" si="6"/>
        <v>0.0009225042861870347</v>
      </c>
      <c r="N20" s="79">
        <f t="shared" si="7"/>
        <v>0.0011639796532739292</v>
      </c>
    </row>
    <row r="21" spans="2:14" ht="16.5" thickBot="1">
      <c r="B21" s="21" t="s">
        <v>22</v>
      </c>
      <c r="C21" s="38">
        <f>SUM(C6:C20)</f>
        <v>34982.451799999995</v>
      </c>
      <c r="D21" s="39">
        <f>SUM(D6:D20)</f>
        <v>40814.303400000004</v>
      </c>
      <c r="E21" s="16">
        <f t="shared" si="14"/>
        <v>1.1667079149666695</v>
      </c>
      <c r="F21" s="54">
        <f t="shared" si="1"/>
        <v>5831.851600000009</v>
      </c>
      <c r="G21" s="38">
        <f>SUM(G6:G20)</f>
        <v>29617.3138</v>
      </c>
      <c r="H21" s="54">
        <f>SUM(H6:H20)</f>
        <v>34582.52420000001</v>
      </c>
      <c r="I21" s="16">
        <f t="shared" si="15"/>
        <v>1.167645534417102</v>
      </c>
      <c r="J21" s="63">
        <f t="shared" si="3"/>
        <v>4965.210400000007</v>
      </c>
      <c r="K21" s="38">
        <f t="shared" si="4"/>
        <v>6231.779199999997</v>
      </c>
      <c r="L21" s="64">
        <f t="shared" si="5"/>
        <v>866.6412000000018</v>
      </c>
      <c r="M21" s="80">
        <f t="shared" si="6"/>
        <v>0.571568208062053</v>
      </c>
      <c r="N21" s="81">
        <f t="shared" si="7"/>
        <v>0.5249072788160287</v>
      </c>
    </row>
    <row r="22" spans="2:14" ht="15.75">
      <c r="B22" s="22" t="s">
        <v>35</v>
      </c>
      <c r="C22" s="42">
        <v>3106.6007</v>
      </c>
      <c r="D22" s="43">
        <v>3828.6968</v>
      </c>
      <c r="E22" s="10">
        <f>D22/C22</f>
        <v>1.232439302546993</v>
      </c>
      <c r="F22" s="56">
        <f>D22-C22</f>
        <v>722.0961000000002</v>
      </c>
      <c r="G22" s="42">
        <v>1294.7422</v>
      </c>
      <c r="H22" s="43">
        <v>1574.4012</v>
      </c>
      <c r="I22" s="10">
        <f>H22/G22</f>
        <v>1.215995894781216</v>
      </c>
      <c r="J22" s="56">
        <f>H22-G22</f>
        <v>279.6590000000001</v>
      </c>
      <c r="K22" s="42">
        <f>D22-H22</f>
        <v>2254.2956000000004</v>
      </c>
      <c r="L22" s="66">
        <f>F22-J22</f>
        <v>442.4371000000001</v>
      </c>
      <c r="M22" s="82">
        <f t="shared" si="6"/>
        <v>0.05361751118822026</v>
      </c>
      <c r="N22" s="83">
        <f t="shared" si="7"/>
        <v>0.023896886325512644</v>
      </c>
    </row>
    <row r="23" spans="2:14" ht="15.75">
      <c r="B23" s="22" t="s">
        <v>32</v>
      </c>
      <c r="C23" s="42">
        <v>2951.1353</v>
      </c>
      <c r="D23" s="43">
        <v>3692.5076</v>
      </c>
      <c r="E23" s="10">
        <f t="shared" si="14"/>
        <v>1.2512159642426426</v>
      </c>
      <c r="F23" s="56">
        <f>D23-C23</f>
        <v>741.3723</v>
      </c>
      <c r="G23" s="42">
        <v>2328.3593</v>
      </c>
      <c r="H23" s="43">
        <v>2574.3187</v>
      </c>
      <c r="I23" s="10">
        <f t="shared" si="15"/>
        <v>1.1056363594742442</v>
      </c>
      <c r="J23" s="56">
        <f>H23-G23</f>
        <v>245.95939999999973</v>
      </c>
      <c r="K23" s="42">
        <f>D23-H23</f>
        <v>1118.1889</v>
      </c>
      <c r="L23" s="66">
        <f>F23-J23</f>
        <v>495.41290000000026</v>
      </c>
      <c r="M23" s="76">
        <f t="shared" si="6"/>
        <v>0.05171030193761708</v>
      </c>
      <c r="N23" s="77">
        <f t="shared" si="7"/>
        <v>0.0390740310281404</v>
      </c>
    </row>
    <row r="24" spans="2:14" ht="15.75">
      <c r="B24" s="25" t="s">
        <v>23</v>
      </c>
      <c r="C24" s="40">
        <v>2191.0041</v>
      </c>
      <c r="D24" s="41">
        <v>2611.8045</v>
      </c>
      <c r="E24" s="11">
        <f>D24/C24</f>
        <v>1.1920582439804654</v>
      </c>
      <c r="F24" s="55">
        <f>D24-C24</f>
        <v>420.8004000000001</v>
      </c>
      <c r="G24" s="40">
        <v>2262.5013</v>
      </c>
      <c r="H24" s="41">
        <v>2811.5615</v>
      </c>
      <c r="I24" s="11">
        <f>H24/G24</f>
        <v>1.2426784019969404</v>
      </c>
      <c r="J24" s="55">
        <f>H24-G24</f>
        <v>549.0601999999999</v>
      </c>
      <c r="K24" s="40">
        <f>D24-H24</f>
        <v>-199.7569999999996</v>
      </c>
      <c r="L24" s="65">
        <f>F24-J24</f>
        <v>-128.2597999999998</v>
      </c>
      <c r="M24" s="76">
        <f t="shared" si="6"/>
        <v>0.036576011190072304</v>
      </c>
      <c r="N24" s="77">
        <f t="shared" si="7"/>
        <v>0.04267499641304123</v>
      </c>
    </row>
    <row r="25" spans="2:14" ht="15.75">
      <c r="B25" s="22" t="s">
        <v>31</v>
      </c>
      <c r="C25" s="42">
        <v>1930.1513</v>
      </c>
      <c r="D25" s="43">
        <v>2499.2787</v>
      </c>
      <c r="E25" s="10">
        <f t="shared" si="14"/>
        <v>1.2948615479004157</v>
      </c>
      <c r="F25" s="56">
        <f>D25-C25</f>
        <v>569.1273999999999</v>
      </c>
      <c r="G25" s="42">
        <v>1873.2845</v>
      </c>
      <c r="H25" s="43">
        <v>2177.4484</v>
      </c>
      <c r="I25" s="10">
        <f t="shared" si="15"/>
        <v>1.1623693037549823</v>
      </c>
      <c r="J25" s="56">
        <f>H25-G25</f>
        <v>304.16390000000024</v>
      </c>
      <c r="K25" s="42">
        <f>D25-H25</f>
        <v>321.8302999999996</v>
      </c>
      <c r="L25" s="66">
        <f>F25-J25</f>
        <v>264.9634999999996</v>
      </c>
      <c r="M25" s="76">
        <f t="shared" si="6"/>
        <v>0.0350001869199281</v>
      </c>
      <c r="N25" s="77">
        <f t="shared" si="7"/>
        <v>0.03305017608883262</v>
      </c>
    </row>
    <row r="26" spans="2:14" ht="15.75">
      <c r="B26" s="22" t="s">
        <v>24</v>
      </c>
      <c r="C26" s="42">
        <v>643.8879</v>
      </c>
      <c r="D26" s="43">
        <v>781.3872</v>
      </c>
      <c r="E26" s="10">
        <f t="shared" si="14"/>
        <v>1.21354540130355</v>
      </c>
      <c r="F26" s="56">
        <f t="shared" si="1"/>
        <v>137.49930000000006</v>
      </c>
      <c r="G26" s="42">
        <v>512.7143</v>
      </c>
      <c r="H26" s="43">
        <v>686.5983</v>
      </c>
      <c r="I26" s="10">
        <f t="shared" si="15"/>
        <v>1.3391440418182212</v>
      </c>
      <c r="J26" s="56">
        <f t="shared" si="3"/>
        <v>173.88400000000001</v>
      </c>
      <c r="K26" s="42">
        <f t="shared" si="4"/>
        <v>94.78890000000001</v>
      </c>
      <c r="L26" s="66">
        <f t="shared" si="5"/>
        <v>-36.38469999999995</v>
      </c>
      <c r="M26" s="76">
        <f t="shared" si="6"/>
        <v>0.010942636392187573</v>
      </c>
      <c r="N26" s="77">
        <f t="shared" si="7"/>
        <v>0.010421461522253811</v>
      </c>
    </row>
    <row r="27" spans="2:14" ht="15.75">
      <c r="B27" s="28" t="s">
        <v>36</v>
      </c>
      <c r="C27" s="42">
        <v>526.4433</v>
      </c>
      <c r="D27" s="43">
        <v>597.9126</v>
      </c>
      <c r="E27" s="10">
        <f t="shared" si="14"/>
        <v>1.1357587797204372</v>
      </c>
      <c r="F27" s="56">
        <f t="shared" si="1"/>
        <v>71.46929999999998</v>
      </c>
      <c r="G27" s="42">
        <v>97.1597</v>
      </c>
      <c r="H27" s="43">
        <v>151.0554</v>
      </c>
      <c r="I27" s="10">
        <f t="shared" si="15"/>
        <v>1.5547124991122863</v>
      </c>
      <c r="J27" s="56">
        <f t="shared" si="3"/>
        <v>53.89569999999999</v>
      </c>
      <c r="K27" s="42">
        <f t="shared" si="4"/>
        <v>446.85720000000003</v>
      </c>
      <c r="L27" s="66">
        <f t="shared" si="5"/>
        <v>17.573599999999985</v>
      </c>
      <c r="M27" s="76">
        <f t="shared" si="6"/>
        <v>0.008373236951037194</v>
      </c>
      <c r="N27" s="77">
        <f t="shared" si="7"/>
        <v>0.002292778818165816</v>
      </c>
    </row>
    <row r="28" spans="2:14" ht="15.75">
      <c r="B28" s="26" t="s">
        <v>26</v>
      </c>
      <c r="C28" s="44">
        <v>136.1148</v>
      </c>
      <c r="D28" s="45">
        <v>163.3007</v>
      </c>
      <c r="E28" s="10">
        <f aca="true" t="shared" si="16" ref="E28:E34">D28/C28</f>
        <v>1.1997277298280569</v>
      </c>
      <c r="F28" s="56">
        <f t="shared" si="1"/>
        <v>27.185900000000004</v>
      </c>
      <c r="G28" s="44">
        <v>40.1191</v>
      </c>
      <c r="H28" s="45">
        <v>51.0612</v>
      </c>
      <c r="I28" s="12">
        <f aca="true" t="shared" si="17" ref="I28:I34">H28/G28</f>
        <v>1.2727404154131075</v>
      </c>
      <c r="J28" s="56">
        <f t="shared" si="3"/>
        <v>10.942099999999996</v>
      </c>
      <c r="K28" s="42">
        <f t="shared" si="4"/>
        <v>112.2395</v>
      </c>
      <c r="L28" s="67">
        <f t="shared" si="5"/>
        <v>16.243800000000007</v>
      </c>
      <c r="M28" s="76">
        <f t="shared" si="6"/>
        <v>0.00228688182080498</v>
      </c>
      <c r="N28" s="77">
        <f t="shared" si="7"/>
        <v>0.0007750271608305851</v>
      </c>
    </row>
    <row r="29" spans="2:14" ht="15.75">
      <c r="B29" s="26" t="s">
        <v>25</v>
      </c>
      <c r="C29" s="44">
        <v>92.2686</v>
      </c>
      <c r="D29" s="45">
        <v>126.8507</v>
      </c>
      <c r="E29" s="10">
        <f>D29/C29</f>
        <v>1.3747981436805152</v>
      </c>
      <c r="F29" s="56">
        <f t="shared" si="1"/>
        <v>34.5821</v>
      </c>
      <c r="G29" s="44">
        <v>15.7712</v>
      </c>
      <c r="H29" s="45">
        <v>14.8021</v>
      </c>
      <c r="I29" s="12">
        <f>H29/G29</f>
        <v>0.9385525514862534</v>
      </c>
      <c r="J29" s="56">
        <f t="shared" si="3"/>
        <v>-0.969100000000001</v>
      </c>
      <c r="K29" s="42">
        <f t="shared" si="4"/>
        <v>112.04860000000001</v>
      </c>
      <c r="L29" s="67">
        <f t="shared" si="5"/>
        <v>35.551199999999994</v>
      </c>
      <c r="M29" s="76">
        <f t="shared" si="6"/>
        <v>0.001776431820478334</v>
      </c>
      <c r="N29" s="77">
        <f t="shared" si="7"/>
        <v>0.0002246721490550634</v>
      </c>
    </row>
    <row r="30" spans="2:14" ht="15.75">
      <c r="B30" s="26" t="s">
        <v>27</v>
      </c>
      <c r="C30" s="44">
        <v>51.0734</v>
      </c>
      <c r="D30" s="45">
        <v>64.6908</v>
      </c>
      <c r="E30" s="10">
        <f>D30/C30</f>
        <v>1.2666241135307224</v>
      </c>
      <c r="F30" s="56">
        <f t="shared" si="1"/>
        <v>13.617399999999996</v>
      </c>
      <c r="G30" s="44">
        <v>10.6742</v>
      </c>
      <c r="H30" s="45">
        <v>12.7164</v>
      </c>
      <c r="I30" s="12">
        <f>H30/G30</f>
        <v>1.1913211294523243</v>
      </c>
      <c r="J30" s="56">
        <f t="shared" si="3"/>
        <v>2.0421999999999993</v>
      </c>
      <c r="K30" s="42">
        <f t="shared" si="4"/>
        <v>51.974399999999996</v>
      </c>
      <c r="L30" s="67">
        <f t="shared" si="5"/>
        <v>11.575199999999997</v>
      </c>
      <c r="M30" s="76">
        <f t="shared" si="6"/>
        <v>0.000905937417863676</v>
      </c>
      <c r="N30" s="77">
        <f t="shared" si="7"/>
        <v>0.00019301456659824</v>
      </c>
    </row>
    <row r="31" spans="2:14" ht="15.75">
      <c r="B31" s="27" t="s">
        <v>29</v>
      </c>
      <c r="C31" s="46">
        <v>34.2831</v>
      </c>
      <c r="D31" s="47">
        <v>30.1359</v>
      </c>
      <c r="E31" s="13">
        <f t="shared" si="16"/>
        <v>0.8790307760966775</v>
      </c>
      <c r="F31" s="57">
        <f t="shared" si="1"/>
        <v>-4.147199999999998</v>
      </c>
      <c r="G31" s="46">
        <v>28.7417</v>
      </c>
      <c r="H31" s="47">
        <v>57.2664</v>
      </c>
      <c r="I31" s="14">
        <f t="shared" si="17"/>
        <v>1.992449994259212</v>
      </c>
      <c r="J31" s="57">
        <f t="shared" si="3"/>
        <v>28.524699999999996</v>
      </c>
      <c r="K31" s="68">
        <f t="shared" si="4"/>
        <v>-27.130499999999998</v>
      </c>
      <c r="L31" s="69">
        <f t="shared" si="5"/>
        <v>-32.671899999999994</v>
      </c>
      <c r="M31" s="76">
        <f t="shared" si="6"/>
        <v>0.000422026616319445</v>
      </c>
      <c r="N31" s="77">
        <f t="shared" si="7"/>
        <v>0.0008692121494008879</v>
      </c>
    </row>
    <row r="32" spans="2:14" ht="16.5" thickBot="1">
      <c r="B32" s="26" t="s">
        <v>28</v>
      </c>
      <c r="C32" s="46">
        <v>6.6287</v>
      </c>
      <c r="D32" s="47">
        <v>14.742</v>
      </c>
      <c r="E32" s="10">
        <f t="shared" si="16"/>
        <v>2.223965483428123</v>
      </c>
      <c r="F32" s="56">
        <f t="shared" si="1"/>
        <v>8.1133</v>
      </c>
      <c r="G32" s="46">
        <v>7.2668</v>
      </c>
      <c r="H32" s="47">
        <v>16.2156</v>
      </c>
      <c r="I32" s="12">
        <f t="shared" si="17"/>
        <v>2.231463642868938</v>
      </c>
      <c r="J32" s="56">
        <f t="shared" si="3"/>
        <v>8.948799999999999</v>
      </c>
      <c r="K32" s="42">
        <f t="shared" si="4"/>
        <v>-1.4735999999999976</v>
      </c>
      <c r="L32" s="67">
        <f t="shared" si="5"/>
        <v>-0.8354999999999979</v>
      </c>
      <c r="M32" s="78">
        <f t="shared" si="6"/>
        <v>0.00020644866679877684</v>
      </c>
      <c r="N32" s="79">
        <f t="shared" si="7"/>
        <v>0.0002461268131020116</v>
      </c>
    </row>
    <row r="33" spans="2:14" ht="17.25" customHeight="1" thickBot="1" thickTop="1">
      <c r="B33" s="23" t="s">
        <v>30</v>
      </c>
      <c r="C33" s="72">
        <f>C24+C23+C25+C22+C26+C27+C28+C30+C29+C31+C32</f>
        <v>11669.591199999999</v>
      </c>
      <c r="D33" s="73">
        <f>D24+D23+D25+D22+D26+D27+D28+D30+D29+D31+D32</f>
        <v>14411.307499999999</v>
      </c>
      <c r="E33" s="17">
        <f t="shared" si="16"/>
        <v>1.2349453595255333</v>
      </c>
      <c r="F33" s="58">
        <f t="shared" si="1"/>
        <v>2741.7163</v>
      </c>
      <c r="G33" s="48">
        <f>G24+G23+G25+G22+G26+G27+G28+G30+G29+G31+G32</f>
        <v>8471.334299999999</v>
      </c>
      <c r="H33" s="48">
        <f>H24+H23+H25+H22+H26+H27+H28+H30+H29+H31+H32</f>
        <v>10127.445199999998</v>
      </c>
      <c r="I33" s="17">
        <f t="shared" si="17"/>
        <v>1.1954958736547558</v>
      </c>
      <c r="J33" s="58">
        <f t="shared" si="3"/>
        <v>1656.1108999999997</v>
      </c>
      <c r="K33" s="70">
        <f t="shared" si="4"/>
        <v>4283.862300000001</v>
      </c>
      <c r="L33" s="58">
        <f t="shared" si="5"/>
        <v>1085.6054000000004</v>
      </c>
      <c r="M33" s="84">
        <f t="shared" si="6"/>
        <v>0.20181761092132772</v>
      </c>
      <c r="N33" s="85">
        <f t="shared" si="7"/>
        <v>0.1537183830349333</v>
      </c>
    </row>
    <row r="34" spans="2:14" ht="18.75" customHeight="1" thickBot="1" thickTop="1">
      <c r="B34" s="24" t="s">
        <v>37</v>
      </c>
      <c r="C34" s="49">
        <f>C21+C33</f>
        <v>46652.04299999999</v>
      </c>
      <c r="D34" s="50">
        <f>D21+D33</f>
        <v>55225.6109</v>
      </c>
      <c r="E34" s="15">
        <f t="shared" si="16"/>
        <v>1.1837769012602515</v>
      </c>
      <c r="F34" s="59">
        <f t="shared" si="1"/>
        <v>8573.56790000001</v>
      </c>
      <c r="G34" s="49">
        <f>G21+G33</f>
        <v>38088.6481</v>
      </c>
      <c r="H34" s="50">
        <f>H21+H33</f>
        <v>44709.9694</v>
      </c>
      <c r="I34" s="15">
        <f t="shared" si="17"/>
        <v>1.173839756208097</v>
      </c>
      <c r="J34" s="59">
        <f t="shared" si="3"/>
        <v>6621.321300000003</v>
      </c>
      <c r="K34" s="71">
        <f t="shared" si="4"/>
        <v>10515.641499999998</v>
      </c>
      <c r="L34" s="59">
        <f t="shared" si="5"/>
        <v>1952.2466000000059</v>
      </c>
      <c r="M34" s="86">
        <f t="shared" si="6"/>
        <v>0.7733858189833807</v>
      </c>
      <c r="N34" s="87">
        <f t="shared" si="7"/>
        <v>0.678625661850962</v>
      </c>
    </row>
    <row r="35" ht="16.5" thickTop="1">
      <c r="B35" s="29" t="s">
        <v>38</v>
      </c>
    </row>
  </sheetData>
  <mergeCells count="8">
    <mergeCell ref="M4:N4"/>
    <mergeCell ref="B1:J1"/>
    <mergeCell ref="B4:B5"/>
    <mergeCell ref="I3:L3"/>
    <mergeCell ref="C2:H2"/>
    <mergeCell ref="K4:L4"/>
    <mergeCell ref="G4:J4"/>
    <mergeCell ref="C4:F4"/>
  </mergeCells>
  <printOptions horizontalCentered="1"/>
  <pageMargins left="0.1968503937007874" right="0.1968503937007874" top="0.31496062992125984" bottom="0.2362204724409449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ifflandne.rozalia</cp:lastModifiedBy>
  <cp:lastPrinted>2010-09-07T07:14:36Z</cp:lastPrinted>
  <dcterms:created xsi:type="dcterms:W3CDTF">2000-05-08T09:28:39Z</dcterms:created>
  <dcterms:modified xsi:type="dcterms:W3CDTF">2011-03-07T08:57:48Z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