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<sst xmlns="http://schemas.openxmlformats.org/spreadsheetml/2006/main" count="45" uniqueCount="42">
  <si>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KIVITEL</t>
  </si>
  <si>
    <t>Változás</t>
  </si>
  <si>
    <t>BEHOZATAL</t>
  </si>
  <si>
    <t>EGYENLEG</t>
  </si>
  <si>
    <t>ORSZÁG</t>
  </si>
  <si>
    <t>Németország</t>
  </si>
  <si>
    <t>Ausztria</t>
  </si>
  <si>
    <t>Olaszország</t>
  </si>
  <si>
    <t>Hollandia</t>
  </si>
  <si>
    <t>Franciaország</t>
  </si>
  <si>
    <t>Nagy Britannia</t>
  </si>
  <si>
    <t>Belgium</t>
  </si>
  <si>
    <t>Spanyolország</t>
  </si>
  <si>
    <t>Svédország</t>
  </si>
  <si>
    <t>Finnország</t>
  </si>
  <si>
    <t>Dánia</t>
  </si>
  <si>
    <t>Portugália</t>
  </si>
  <si>
    <t>Görögország</t>
  </si>
  <si>
    <t>Írország</t>
  </si>
  <si>
    <t>Luxemburg</t>
  </si>
  <si>
    <t>M.e.: MEUR</t>
  </si>
  <si>
    <t xml:space="preserve">Index </t>
  </si>
  <si>
    <t>EU 15</t>
  </si>
  <si>
    <t xml:space="preserve">   Lengyelország</t>
  </si>
  <si>
    <t xml:space="preserve">   Szlovénia</t>
  </si>
  <si>
    <t xml:space="preserve">   Lettország</t>
  </si>
  <si>
    <t xml:space="preserve">   Litvánia</t>
  </si>
  <si>
    <t xml:space="preserve">   Észtország</t>
  </si>
  <si>
    <t xml:space="preserve">   Málta</t>
  </si>
  <si>
    <t xml:space="preserve">   Ciprus</t>
  </si>
  <si>
    <t xml:space="preserve">   új EU tagok</t>
  </si>
  <si>
    <t xml:space="preserve">   Szlovákia</t>
  </si>
  <si>
    <t>kivitelből</t>
  </si>
  <si>
    <t>behozatalból</t>
  </si>
  <si>
    <t xml:space="preserve">   Románia</t>
  </si>
  <si>
    <t xml:space="preserve">   Bulgária</t>
  </si>
  <si>
    <t>EU 27</t>
  </si>
  <si>
    <t>Forrás: KSH</t>
  </si>
  <si>
    <t>(2011. évi exportunk csökkenő sorrendjében)</t>
  </si>
  <si>
    <r>
      <t xml:space="preserve">RÉSZESEDÉS </t>
    </r>
    <r>
      <rPr>
        <sz val="10"/>
        <rFont val="Arial CE"/>
        <family val="0"/>
      </rPr>
      <t>az összes 2011. évi</t>
    </r>
  </si>
  <si>
    <t xml:space="preserve">   Csehország</t>
  </si>
  <si>
    <t xml:space="preserve"> Külkereskedelmi forgalmunk az EU tagállamokkal  I-VI. hó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</si>
</sst>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-40E]yyyy\.\ mmmm\ d\."/>
  </numFmts>
  <fonts count="46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6" fontId="1" fillId="0" borderId="15" xfId="62" applyNumberFormat="1" applyFont="1" applyBorder="1" applyAlignment="1">
      <alignment horizontal="right"/>
    </xf>
    <xf numFmtId="166" fontId="1" fillId="0" borderId="16" xfId="62" applyNumberFormat="1" applyFont="1" applyBorder="1" applyAlignment="1">
      <alignment horizontal="right"/>
    </xf>
    <xf numFmtId="166" fontId="1" fillId="0" borderId="17" xfId="62" applyNumberFormat="1" applyFont="1" applyBorder="1" applyAlignment="1">
      <alignment horizontal="right"/>
    </xf>
    <xf numFmtId="166" fontId="1" fillId="0" borderId="15" xfId="62" applyNumberFormat="1" applyFont="1" applyBorder="1" applyAlignment="1">
      <alignment/>
    </xf>
    <xf numFmtId="166" fontId="1" fillId="0" borderId="16" xfId="62" applyNumberFormat="1" applyFont="1" applyBorder="1" applyAlignment="1">
      <alignment/>
    </xf>
    <xf numFmtId="166" fontId="5" fillId="0" borderId="15" xfId="62" applyNumberFormat="1" applyFont="1" applyBorder="1" applyAlignment="1">
      <alignment/>
    </xf>
    <xf numFmtId="166" fontId="1" fillId="0" borderId="17" xfId="62" applyNumberFormat="1" applyFont="1" applyBorder="1" applyAlignment="1">
      <alignment/>
    </xf>
    <xf numFmtId="166" fontId="5" fillId="0" borderId="17" xfId="62" applyNumberFormat="1" applyFont="1" applyBorder="1" applyAlignment="1">
      <alignment/>
    </xf>
    <xf numFmtId="166" fontId="6" fillId="0" borderId="18" xfId="62" applyNumberFormat="1" applyFont="1" applyBorder="1" applyAlignment="1">
      <alignment/>
    </xf>
    <xf numFmtId="166" fontId="8" fillId="0" borderId="19" xfId="62" applyNumberFormat="1" applyFont="1" applyBorder="1" applyAlignment="1">
      <alignment horizontal="right"/>
    </xf>
    <xf numFmtId="166" fontId="7" fillId="0" borderId="18" xfId="62" applyNumberFormat="1" applyFont="1" applyBorder="1" applyAlignment="1">
      <alignment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0" fontId="1" fillId="0" borderId="21" xfId="0" applyFont="1" applyBorder="1" applyAlignment="1">
      <alignment horizontal="left"/>
    </xf>
    <xf numFmtId="0" fontId="8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65" fontId="1" fillId="0" borderId="29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165" fontId="1" fillId="0" borderId="30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165" fontId="8" fillId="0" borderId="32" xfId="0" applyNumberFormat="1" applyFont="1" applyBorder="1" applyAlignment="1">
      <alignment horizontal="right"/>
    </xf>
    <xf numFmtId="165" fontId="8" fillId="0" borderId="33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165" fontId="1" fillId="0" borderId="30" xfId="0" applyNumberFormat="1" applyFont="1" applyBorder="1" applyAlignment="1">
      <alignment/>
    </xf>
    <xf numFmtId="165" fontId="1" fillId="0" borderId="35" xfId="0" applyNumberFormat="1" applyFont="1" applyBorder="1" applyAlignment="1">
      <alignment/>
    </xf>
    <xf numFmtId="165" fontId="5" fillId="0" borderId="30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5" fontId="7" fillId="0" borderId="36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1" fillId="0" borderId="37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8" fillId="0" borderId="40" xfId="0" applyNumberFormat="1" applyFont="1" applyBorder="1" applyAlignment="1">
      <alignment horizontal="right"/>
    </xf>
    <xf numFmtId="165" fontId="1" fillId="0" borderId="41" xfId="0" applyNumberFormat="1" applyFont="1" applyBorder="1" applyAlignment="1">
      <alignment/>
    </xf>
    <xf numFmtId="165" fontId="1" fillId="0" borderId="42" xfId="0" applyNumberFormat="1" applyFont="1" applyBorder="1" applyAlignment="1">
      <alignment/>
    </xf>
    <xf numFmtId="165" fontId="1" fillId="0" borderId="43" xfId="0" applyNumberFormat="1" applyFont="1" applyBorder="1" applyAlignment="1">
      <alignment/>
    </xf>
    <xf numFmtId="165" fontId="7" fillId="0" borderId="44" xfId="0" applyNumberFormat="1" applyFont="1" applyBorder="1" applyAlignment="1">
      <alignment/>
    </xf>
    <xf numFmtId="165" fontId="6" fillId="0" borderId="44" xfId="0" applyNumberFormat="1" applyFont="1" applyBorder="1" applyAlignment="1">
      <alignment/>
    </xf>
    <xf numFmtId="165" fontId="1" fillId="0" borderId="45" xfId="0" applyNumberFormat="1" applyFont="1" applyBorder="1" applyAlignment="1">
      <alignment horizontal="right"/>
    </xf>
    <xf numFmtId="165" fontId="1" fillId="0" borderId="46" xfId="0" applyNumberFormat="1" applyFont="1" applyBorder="1" applyAlignment="1">
      <alignment horizontal="right"/>
    </xf>
    <xf numFmtId="165" fontId="1" fillId="0" borderId="47" xfId="0" applyNumberFormat="1" applyFont="1" applyBorder="1" applyAlignment="1">
      <alignment horizontal="right"/>
    </xf>
    <xf numFmtId="165" fontId="8" fillId="0" borderId="48" xfId="0" applyNumberFormat="1" applyFont="1" applyBorder="1" applyAlignment="1">
      <alignment horizontal="right"/>
    </xf>
    <xf numFmtId="165" fontId="8" fillId="0" borderId="49" xfId="0" applyNumberFormat="1" applyFont="1" applyBorder="1" applyAlignment="1">
      <alignment horizontal="right"/>
    </xf>
    <xf numFmtId="165" fontId="1" fillId="0" borderId="45" xfId="0" applyNumberFormat="1" applyFont="1" applyBorder="1" applyAlignment="1">
      <alignment/>
    </xf>
    <xf numFmtId="165" fontId="1" fillId="0" borderId="46" xfId="0" applyNumberFormat="1" applyFont="1" applyBorder="1" applyAlignment="1">
      <alignment/>
    </xf>
    <xf numFmtId="165" fontId="5" fillId="0" borderId="46" xfId="0" applyNumberFormat="1" applyFont="1" applyBorder="1" applyAlignment="1">
      <alignment/>
    </xf>
    <xf numFmtId="165" fontId="1" fillId="0" borderId="31" xfId="0" applyNumberFormat="1" applyFont="1" applyBorder="1" applyAlignment="1">
      <alignment/>
    </xf>
    <xf numFmtId="165" fontId="5" fillId="0" borderId="47" xfId="0" applyNumberFormat="1" applyFont="1" applyBorder="1" applyAlignment="1">
      <alignment/>
    </xf>
    <xf numFmtId="165" fontId="7" fillId="0" borderId="50" xfId="0" applyNumberFormat="1" applyFont="1" applyBorder="1" applyAlignment="1">
      <alignment/>
    </xf>
    <xf numFmtId="165" fontId="6" fillId="0" borderId="50" xfId="0" applyNumberFormat="1" applyFont="1" applyBorder="1" applyAlignment="1">
      <alignment/>
    </xf>
    <xf numFmtId="165" fontId="7" fillId="0" borderId="51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6" fontId="5" fillId="0" borderId="52" xfId="0" applyNumberFormat="1" applyFont="1" applyBorder="1" applyAlignment="1">
      <alignment/>
    </xf>
    <xf numFmtId="166" fontId="5" fillId="0" borderId="53" xfId="0" applyNumberFormat="1" applyFont="1" applyBorder="1" applyAlignment="1">
      <alignment/>
    </xf>
    <xf numFmtId="10" fontId="1" fillId="0" borderId="30" xfId="0" applyNumberFormat="1" applyFont="1" applyBorder="1" applyAlignment="1">
      <alignment horizontal="right"/>
    </xf>
    <xf numFmtId="10" fontId="1" fillId="0" borderId="46" xfId="0" applyNumberFormat="1" applyFont="1" applyBorder="1" applyAlignment="1">
      <alignment horizontal="right"/>
    </xf>
    <xf numFmtId="10" fontId="1" fillId="0" borderId="31" xfId="0" applyNumberFormat="1" applyFont="1" applyBorder="1" applyAlignment="1">
      <alignment horizontal="right"/>
    </xf>
    <xf numFmtId="10" fontId="1" fillId="0" borderId="47" xfId="0" applyNumberFormat="1" applyFont="1" applyBorder="1" applyAlignment="1">
      <alignment horizontal="right"/>
    </xf>
    <xf numFmtId="10" fontId="8" fillId="0" borderId="32" xfId="0" applyNumberFormat="1" applyFont="1" applyBorder="1" applyAlignment="1">
      <alignment horizontal="right"/>
    </xf>
    <xf numFmtId="10" fontId="8" fillId="0" borderId="49" xfId="0" applyNumberFormat="1" applyFont="1" applyBorder="1" applyAlignment="1">
      <alignment horizontal="right"/>
    </xf>
    <xf numFmtId="10" fontId="1" fillId="0" borderId="46" xfId="0" applyNumberFormat="1" applyFont="1" applyBorder="1" applyAlignment="1">
      <alignment/>
    </xf>
    <xf numFmtId="10" fontId="1" fillId="0" borderId="45" xfId="0" applyNumberFormat="1" applyFont="1" applyBorder="1" applyAlignment="1">
      <alignment/>
    </xf>
    <xf numFmtId="10" fontId="5" fillId="0" borderId="46" xfId="0" applyNumberFormat="1" applyFont="1" applyBorder="1" applyAlignment="1">
      <alignment/>
    </xf>
    <xf numFmtId="10" fontId="5" fillId="0" borderId="47" xfId="0" applyNumberFormat="1" applyFont="1" applyBorder="1" applyAlignment="1">
      <alignment/>
    </xf>
    <xf numFmtId="10" fontId="7" fillId="0" borderId="50" xfId="0" applyNumberFormat="1" applyFont="1" applyBorder="1" applyAlignment="1">
      <alignment/>
    </xf>
    <xf numFmtId="10" fontId="7" fillId="0" borderId="44" xfId="0" applyNumberFormat="1" applyFont="1" applyBorder="1" applyAlignment="1">
      <alignment/>
    </xf>
    <xf numFmtId="10" fontId="6" fillId="0" borderId="50" xfId="0" applyNumberFormat="1" applyFont="1" applyBorder="1" applyAlignment="1">
      <alignment/>
    </xf>
    <xf numFmtId="10" fontId="6" fillId="0" borderId="44" xfId="0" applyNumberFormat="1" applyFont="1" applyBorder="1" applyAlignment="1">
      <alignment/>
    </xf>
    <xf numFmtId="0" fontId="9" fillId="0" borderId="54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5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zoomScalePageLayoutView="0" workbookViewId="0" topLeftCell="A1">
      <selection activeCell="R17" sqref="R17"/>
    </sheetView>
  </sheetViews>
  <sheetFormatPr defaultColWidth="9.00390625" defaultRowHeight="12.75"/>
  <cols>
    <col min="1" max="1" width="0.12890625" style="1" customWidth="1"/>
    <col min="2" max="2" width="15.125" style="0" customWidth="1"/>
    <col min="3" max="3" width="9.25390625" style="0" customWidth="1"/>
    <col min="4" max="4" width="9.375" style="0" customWidth="1"/>
    <col min="5" max="5" width="8.125" style="0" customWidth="1"/>
    <col min="6" max="6" width="9.375" style="0" customWidth="1"/>
    <col min="7" max="7" width="9.625" style="0" customWidth="1"/>
    <col min="8" max="8" width="10.125" style="0" bestFit="1" customWidth="1"/>
    <col min="9" max="9" width="9.00390625" style="0" customWidth="1"/>
    <col min="10" max="10" width="10.125" style="0" customWidth="1"/>
    <col min="12" max="12" width="8.75390625" style="0" customWidth="1"/>
    <col min="14" max="14" width="11.875" style="0" customWidth="1"/>
  </cols>
  <sheetData>
    <row r="1" spans="2:11" ht="18" customHeight="1">
      <c r="B1" s="91" t="s">
        <v>41</v>
      </c>
      <c r="C1" s="91"/>
      <c r="D1" s="91"/>
      <c r="E1" s="91"/>
      <c r="F1" s="91"/>
      <c r="G1" s="91"/>
      <c r="H1" s="91"/>
      <c r="I1" s="91"/>
      <c r="J1" s="91"/>
      <c r="K1" s="1"/>
    </row>
    <row r="2" spans="2:11" ht="12.75" customHeight="1">
      <c r="B2" s="1"/>
      <c r="C2" s="95" t="s">
        <v>38</v>
      </c>
      <c r="D2" s="95"/>
      <c r="E2" s="95"/>
      <c r="F2" s="95"/>
      <c r="G2" s="95"/>
      <c r="H2" s="95"/>
      <c r="I2" s="1"/>
      <c r="J2" s="1"/>
      <c r="K2" s="1"/>
    </row>
    <row r="3" spans="2:12" ht="14.25" customHeight="1" thickBot="1">
      <c r="B3" s="1"/>
      <c r="C3" s="1"/>
      <c r="D3" s="1"/>
      <c r="E3" s="1"/>
      <c r="F3" s="1"/>
      <c r="G3" s="1"/>
      <c r="H3" s="1"/>
      <c r="I3" s="94" t="s">
        <v>20</v>
      </c>
      <c r="J3" s="94"/>
      <c r="K3" s="94"/>
      <c r="L3" s="94"/>
    </row>
    <row r="4" spans="2:14" ht="27.75" customHeight="1" thickBot="1" thickTop="1">
      <c r="B4" s="92" t="s">
        <v>4</v>
      </c>
      <c r="C4" s="98" t="s">
        <v>0</v>
      </c>
      <c r="D4" s="96"/>
      <c r="E4" s="96"/>
      <c r="F4" s="96"/>
      <c r="G4" s="98" t="s">
        <v>2</v>
      </c>
      <c r="H4" s="99"/>
      <c r="I4" s="99"/>
      <c r="J4" s="100"/>
      <c r="K4" s="96" t="s">
        <v>3</v>
      </c>
      <c r="L4" s="97"/>
      <c r="M4" s="89" t="s">
        <v>39</v>
      </c>
      <c r="N4" s="90"/>
    </row>
    <row r="5" spans="2:14" ht="16.5" thickBot="1">
      <c r="B5" s="93"/>
      <c r="C5" s="4">
        <v>2010</v>
      </c>
      <c r="D5" s="4">
        <v>2011</v>
      </c>
      <c r="E5" s="3" t="s">
        <v>21</v>
      </c>
      <c r="F5" s="5" t="s">
        <v>1</v>
      </c>
      <c r="G5" s="2">
        <v>2010</v>
      </c>
      <c r="H5" s="4">
        <v>2011</v>
      </c>
      <c r="I5" s="3" t="s">
        <v>21</v>
      </c>
      <c r="J5" s="6" t="s">
        <v>1</v>
      </c>
      <c r="K5" s="4">
        <v>2011</v>
      </c>
      <c r="L5" s="6" t="s">
        <v>1</v>
      </c>
      <c r="M5" s="29" t="s">
        <v>32</v>
      </c>
      <c r="N5" s="30" t="s">
        <v>33</v>
      </c>
    </row>
    <row r="6" spans="2:14" ht="16.5" thickTop="1">
      <c r="B6" s="18" t="s">
        <v>5</v>
      </c>
      <c r="C6" s="31">
        <v>8714.5225</v>
      </c>
      <c r="D6" s="32">
        <v>10105.3293</v>
      </c>
      <c r="E6" s="8">
        <f aca="true" t="shared" si="0" ref="E6:E12">D6/C6</f>
        <v>1.1595964437523685</v>
      </c>
      <c r="F6" s="50">
        <f aca="true" t="shared" si="1" ref="F6:F13">D6-C6</f>
        <v>1390.8068000000003</v>
      </c>
      <c r="G6" s="31">
        <v>7690.4416</v>
      </c>
      <c r="H6" s="32">
        <v>9090.8159</v>
      </c>
      <c r="I6" s="8">
        <f aca="true" t="shared" si="2" ref="I6:I12">H6/G6</f>
        <v>1.1820928332646072</v>
      </c>
      <c r="J6" s="50">
        <f aca="true" t="shared" si="3" ref="J6:J13">H6-G6</f>
        <v>1400.3742999999995</v>
      </c>
      <c r="K6" s="31">
        <f aca="true" t="shared" si="4" ref="K6:K13">D6-H6</f>
        <v>1014.5133999999998</v>
      </c>
      <c r="L6" s="59">
        <f aca="true" t="shared" si="5" ref="L6:L13">F6-J6</f>
        <v>-9.5674999999992</v>
      </c>
      <c r="M6" s="73">
        <f>D6/39866.743</f>
        <v>0.2534776743613091</v>
      </c>
      <c r="N6" s="74">
        <f>H6/36012.6999</f>
        <v>0.2524336116215491</v>
      </c>
    </row>
    <row r="7" spans="2:14" ht="15.75">
      <c r="B7" s="19" t="s">
        <v>6</v>
      </c>
      <c r="C7" s="33">
        <v>1595.6605</v>
      </c>
      <c r="D7" s="34">
        <v>2222.6121</v>
      </c>
      <c r="E7" s="8">
        <f>D7/C7</f>
        <v>1.3929103966664587</v>
      </c>
      <c r="F7" s="50">
        <f>D7-C7</f>
        <v>626.9515999999999</v>
      </c>
      <c r="G7" s="33">
        <v>1927.3394</v>
      </c>
      <c r="H7" s="34">
        <v>2180.6702</v>
      </c>
      <c r="I7" s="7">
        <f>H7/G7</f>
        <v>1.1314406793115939</v>
      </c>
      <c r="J7" s="51">
        <f>H7-G7</f>
        <v>253.33079999999995</v>
      </c>
      <c r="K7" s="33">
        <f>D7-H7</f>
        <v>41.941899999999805</v>
      </c>
      <c r="L7" s="60">
        <f>F7-J7</f>
        <v>373.6207999999999</v>
      </c>
      <c r="M7" s="75">
        <f>D7/39866.743</f>
        <v>0.055751032884728</v>
      </c>
      <c r="N7" s="76">
        <f>H7/36012.6999</f>
        <v>0.06055281070442597</v>
      </c>
    </row>
    <row r="8" spans="2:14" ht="15.75">
      <c r="B8" s="19" t="s">
        <v>7</v>
      </c>
      <c r="C8" s="33">
        <v>1914.014</v>
      </c>
      <c r="D8" s="34">
        <v>2121.8155</v>
      </c>
      <c r="E8" s="8">
        <f>D8/C8</f>
        <v>1.108568432623795</v>
      </c>
      <c r="F8" s="50">
        <f>D8-C8</f>
        <v>207.80150000000026</v>
      </c>
      <c r="G8" s="33">
        <v>1341.5084</v>
      </c>
      <c r="H8" s="34">
        <v>1613.4646</v>
      </c>
      <c r="I8" s="7">
        <f>H8/G8</f>
        <v>1.2027241871910754</v>
      </c>
      <c r="J8" s="51">
        <f>H8-G8</f>
        <v>271.9562000000001</v>
      </c>
      <c r="K8" s="33">
        <f>D8-H8</f>
        <v>508.35090000000014</v>
      </c>
      <c r="L8" s="60">
        <f>F8-J8</f>
        <v>-64.15469999999982</v>
      </c>
      <c r="M8" s="75">
        <f>D8/39866.743</f>
        <v>0.053222694916411906</v>
      </c>
      <c r="N8" s="76">
        <f>H8/36012.6999</f>
        <v>0.04480265585419215</v>
      </c>
    </row>
    <row r="9" spans="2:14" ht="15.75">
      <c r="B9" s="19" t="s">
        <v>9</v>
      </c>
      <c r="C9" s="33">
        <v>1716.1521</v>
      </c>
      <c r="D9" s="34">
        <v>1985.6044</v>
      </c>
      <c r="E9" s="7">
        <f>D9/C9</f>
        <v>1.157009568091313</v>
      </c>
      <c r="F9" s="51">
        <f t="shared" si="1"/>
        <v>269.4522999999999</v>
      </c>
      <c r="G9" s="33">
        <v>1195.4</v>
      </c>
      <c r="H9" s="34">
        <v>1414.6</v>
      </c>
      <c r="I9" s="7">
        <f>H9/G9</f>
        <v>1.1833695834030449</v>
      </c>
      <c r="J9" s="51">
        <f t="shared" si="3"/>
        <v>219.19999999999982</v>
      </c>
      <c r="K9" s="33">
        <f t="shared" si="4"/>
        <v>571.0044</v>
      </c>
      <c r="L9" s="60">
        <f t="shared" si="5"/>
        <v>50.252300000000105</v>
      </c>
      <c r="M9" s="75">
        <f aca="true" t="shared" si="6" ref="M9:M34">D9/39866.743</f>
        <v>0.04980603507038435</v>
      </c>
      <c r="N9" s="76">
        <f aca="true" t="shared" si="7" ref="N9:N34">H9/36012.6999</f>
        <v>0.039280587235282514</v>
      </c>
    </row>
    <row r="10" spans="2:14" ht="15.75">
      <c r="B10" s="19" t="s">
        <v>10</v>
      </c>
      <c r="C10" s="33">
        <v>1916.0271</v>
      </c>
      <c r="D10" s="34">
        <v>1873.3667</v>
      </c>
      <c r="E10" s="7">
        <f t="shared" si="0"/>
        <v>0.9777349704500526</v>
      </c>
      <c r="F10" s="51">
        <f t="shared" si="1"/>
        <v>-42.66039999999998</v>
      </c>
      <c r="G10" s="33">
        <v>591.359</v>
      </c>
      <c r="H10" s="34">
        <v>730.9906</v>
      </c>
      <c r="I10" s="7">
        <f t="shared" si="2"/>
        <v>1.236119852745963</v>
      </c>
      <c r="J10" s="51">
        <f t="shared" si="3"/>
        <v>139.63159999999993</v>
      </c>
      <c r="K10" s="33">
        <f t="shared" si="4"/>
        <v>1142.3761</v>
      </c>
      <c r="L10" s="60">
        <f t="shared" si="5"/>
        <v>-182.29199999999992</v>
      </c>
      <c r="M10" s="75">
        <f t="shared" si="6"/>
        <v>0.046990713537847825</v>
      </c>
      <c r="N10" s="76">
        <f t="shared" si="7"/>
        <v>0.020298133770303626</v>
      </c>
    </row>
    <row r="11" spans="2:14" ht="15.75">
      <c r="B11" s="20" t="s">
        <v>8</v>
      </c>
      <c r="C11" s="33">
        <v>1127.8961</v>
      </c>
      <c r="D11" s="34">
        <v>1030.1386</v>
      </c>
      <c r="E11" s="7">
        <f>D11/C11</f>
        <v>0.9133275662536647</v>
      </c>
      <c r="F11" s="51">
        <f>D11-C11</f>
        <v>-97.75749999999994</v>
      </c>
      <c r="G11" s="33">
        <v>1434.3941</v>
      </c>
      <c r="H11" s="34">
        <v>1564.9241</v>
      </c>
      <c r="I11" s="7">
        <f>H11/G11</f>
        <v>1.0910000954409949</v>
      </c>
      <c r="J11" s="51">
        <f>H11-G11</f>
        <v>130.52999999999997</v>
      </c>
      <c r="K11" s="33">
        <f>D11-H11</f>
        <v>-534.7855</v>
      </c>
      <c r="L11" s="60">
        <f>F11-J11</f>
        <v>-228.2874999999999</v>
      </c>
      <c r="M11" s="75">
        <f>D11/39866.743</f>
        <v>0.025839547514578756</v>
      </c>
      <c r="N11" s="76">
        <f>H11/36012.6999</f>
        <v>0.043454784127418336</v>
      </c>
    </row>
    <row r="12" spans="2:14" ht="15.75">
      <c r="B12" s="20" t="s">
        <v>12</v>
      </c>
      <c r="C12" s="33">
        <v>1171.3049</v>
      </c>
      <c r="D12" s="34">
        <v>1186.6366</v>
      </c>
      <c r="E12" s="7">
        <f t="shared" si="0"/>
        <v>1.0130894184767774</v>
      </c>
      <c r="F12" s="51">
        <f t="shared" si="1"/>
        <v>15.331699999999955</v>
      </c>
      <c r="G12" s="33">
        <v>395.2161</v>
      </c>
      <c r="H12" s="34">
        <v>448.2258</v>
      </c>
      <c r="I12" s="7">
        <f t="shared" si="2"/>
        <v>1.1341283920366605</v>
      </c>
      <c r="J12" s="51">
        <f t="shared" si="3"/>
        <v>53.00970000000001</v>
      </c>
      <c r="K12" s="33">
        <f t="shared" si="4"/>
        <v>738.4108000000001</v>
      </c>
      <c r="L12" s="60">
        <f t="shared" si="5"/>
        <v>-37.678000000000054</v>
      </c>
      <c r="M12" s="75">
        <f t="shared" si="6"/>
        <v>0.029765075115366208</v>
      </c>
      <c r="N12" s="76">
        <f t="shared" si="7"/>
        <v>0.01244632591404234</v>
      </c>
    </row>
    <row r="13" spans="2:14" ht="15.75">
      <c r="B13" s="20" t="s">
        <v>11</v>
      </c>
      <c r="C13" s="33">
        <v>517.2032</v>
      </c>
      <c r="D13" s="34">
        <v>638.0571</v>
      </c>
      <c r="E13" s="7">
        <f aca="true" t="shared" si="8" ref="E13:E19">D13/C13</f>
        <v>1.2336681211562495</v>
      </c>
      <c r="F13" s="51">
        <f t="shared" si="1"/>
        <v>120.85389999999995</v>
      </c>
      <c r="G13" s="33">
        <v>687.6586</v>
      </c>
      <c r="H13" s="34">
        <v>811.5077</v>
      </c>
      <c r="I13" s="7">
        <f aca="true" t="shared" si="9" ref="I13:I19">H13/G13</f>
        <v>1.1801025974226165</v>
      </c>
      <c r="J13" s="51">
        <f t="shared" si="3"/>
        <v>123.84910000000002</v>
      </c>
      <c r="K13" s="33">
        <f t="shared" si="4"/>
        <v>-173.4506</v>
      </c>
      <c r="L13" s="60">
        <f t="shared" si="5"/>
        <v>-2.995200000000068</v>
      </c>
      <c r="M13" s="75">
        <f t="shared" si="6"/>
        <v>0.016004746111313882</v>
      </c>
      <c r="N13" s="76">
        <f t="shared" si="7"/>
        <v>0.02253393114799482</v>
      </c>
    </row>
    <row r="14" spans="2:14" ht="15.75">
      <c r="B14" s="20" t="s">
        <v>13</v>
      </c>
      <c r="C14" s="33">
        <v>325.1289</v>
      </c>
      <c r="D14" s="34">
        <v>392.2771</v>
      </c>
      <c r="E14" s="7">
        <f t="shared" si="8"/>
        <v>1.2065279339978698</v>
      </c>
      <c r="F14" s="51">
        <f aca="true" t="shared" si="10" ref="F14:F19">D14-C14</f>
        <v>67.14820000000003</v>
      </c>
      <c r="G14" s="33">
        <v>263.4796</v>
      </c>
      <c r="H14" s="34">
        <v>405.316</v>
      </c>
      <c r="I14" s="7">
        <f t="shared" si="9"/>
        <v>1.5383202342799973</v>
      </c>
      <c r="J14" s="51">
        <f aca="true" t="shared" si="11" ref="J14:J19">H14-G14</f>
        <v>141.83639999999997</v>
      </c>
      <c r="K14" s="33">
        <f aca="true" t="shared" si="12" ref="K14:K19">D14-H14</f>
        <v>-13.038899999999956</v>
      </c>
      <c r="L14" s="60">
        <f aca="true" t="shared" si="13" ref="L14:L19">F14-J14</f>
        <v>-74.68819999999994</v>
      </c>
      <c r="M14" s="75">
        <f t="shared" si="6"/>
        <v>0.009839707748385666</v>
      </c>
      <c r="N14" s="76">
        <f t="shared" si="7"/>
        <v>0.011254807363110256</v>
      </c>
    </row>
    <row r="15" spans="2:14" ht="15.75">
      <c r="B15" s="20" t="s">
        <v>15</v>
      </c>
      <c r="C15" s="33">
        <v>233.1021</v>
      </c>
      <c r="D15" s="34">
        <v>256.5487</v>
      </c>
      <c r="E15" s="7">
        <f t="shared" si="8"/>
        <v>1.1005851084138667</v>
      </c>
      <c r="F15" s="51">
        <f t="shared" si="10"/>
        <v>23.44659999999999</v>
      </c>
      <c r="G15" s="33">
        <v>229.3555</v>
      </c>
      <c r="H15" s="34">
        <v>221.5183</v>
      </c>
      <c r="I15" s="7">
        <f t="shared" si="9"/>
        <v>0.9658294656112455</v>
      </c>
      <c r="J15" s="51">
        <f t="shared" si="11"/>
        <v>-7.837199999999996</v>
      </c>
      <c r="K15" s="33">
        <f t="shared" si="12"/>
        <v>35.030399999999986</v>
      </c>
      <c r="L15" s="60">
        <f t="shared" si="13"/>
        <v>31.283799999999985</v>
      </c>
      <c r="M15" s="75">
        <f t="shared" si="6"/>
        <v>0.006435155738706821</v>
      </c>
      <c r="N15" s="76">
        <f t="shared" si="7"/>
        <v>0.006151116151110903</v>
      </c>
    </row>
    <row r="16" spans="2:14" ht="15.75">
      <c r="B16" s="20" t="s">
        <v>16</v>
      </c>
      <c r="C16" s="33">
        <v>153.5399</v>
      </c>
      <c r="D16" s="34">
        <v>141.281</v>
      </c>
      <c r="E16" s="7">
        <f>D16/C16</f>
        <v>0.9201582129466023</v>
      </c>
      <c r="F16" s="51">
        <f>D16-C16</f>
        <v>-12.258899999999983</v>
      </c>
      <c r="G16" s="33">
        <v>55.724</v>
      </c>
      <c r="H16" s="34">
        <v>76.559</v>
      </c>
      <c r="I16" s="7">
        <f>H16/G16</f>
        <v>1.3738963462780849</v>
      </c>
      <c r="J16" s="51">
        <f>H16-G16</f>
        <v>20.835</v>
      </c>
      <c r="K16" s="33">
        <f>D16-H16</f>
        <v>64.72200000000001</v>
      </c>
      <c r="L16" s="60">
        <f>F16-J16</f>
        <v>-33.093899999999984</v>
      </c>
      <c r="M16" s="75">
        <f>D16/39866.743</f>
        <v>0.003543831007213205</v>
      </c>
      <c r="N16" s="76">
        <f>H16/36012.6999</f>
        <v>0.002125888928422165</v>
      </c>
    </row>
    <row r="17" spans="2:14" ht="15.75">
      <c r="B17" s="20" t="s">
        <v>17</v>
      </c>
      <c r="C17" s="33">
        <v>163.4709</v>
      </c>
      <c r="D17" s="34">
        <v>139.4601</v>
      </c>
      <c r="E17" s="7">
        <f>D17/C17</f>
        <v>0.8531188119720391</v>
      </c>
      <c r="F17" s="51">
        <f>D17-C17</f>
        <v>-24.01079999999999</v>
      </c>
      <c r="G17" s="33">
        <v>42.8763</v>
      </c>
      <c r="H17" s="34">
        <v>49.4481</v>
      </c>
      <c r="I17" s="7">
        <f>H17/G17</f>
        <v>1.153273486751422</v>
      </c>
      <c r="J17" s="51">
        <f>H17-G17</f>
        <v>6.571799999999996</v>
      </c>
      <c r="K17" s="33">
        <f>D17-H17</f>
        <v>90.01200000000001</v>
      </c>
      <c r="L17" s="60">
        <f>F17-J17</f>
        <v>-30.582599999999985</v>
      </c>
      <c r="M17" s="75">
        <f>D17/39866.743</f>
        <v>0.0034981563455033183</v>
      </c>
      <c r="N17" s="76">
        <f>H17/36012.6999</f>
        <v>0.0013730739471716198</v>
      </c>
    </row>
    <row r="18" spans="2:14" ht="15.75">
      <c r="B18" s="20" t="s">
        <v>14</v>
      </c>
      <c r="C18" s="33">
        <v>100.0589</v>
      </c>
      <c r="D18" s="34">
        <v>117.9197</v>
      </c>
      <c r="E18" s="7">
        <f>D18/C18</f>
        <v>1.1785028618143913</v>
      </c>
      <c r="F18" s="51">
        <f>D18-C18</f>
        <v>17.860800000000012</v>
      </c>
      <c r="G18" s="33">
        <v>158.0407</v>
      </c>
      <c r="H18" s="34">
        <v>212.0203</v>
      </c>
      <c r="I18" s="7">
        <f>H18/G18</f>
        <v>1.341555055121877</v>
      </c>
      <c r="J18" s="51">
        <f>H18-G18</f>
        <v>53.979600000000005</v>
      </c>
      <c r="K18" s="33">
        <f>D18-H18</f>
        <v>-94.10059999999999</v>
      </c>
      <c r="L18" s="60">
        <f>F18-J18</f>
        <v>-36.11879999999999</v>
      </c>
      <c r="M18" s="75">
        <f t="shared" si="6"/>
        <v>0.002957846343254075</v>
      </c>
      <c r="N18" s="76">
        <f t="shared" si="7"/>
        <v>0.005887375858759204</v>
      </c>
    </row>
    <row r="19" spans="2:14" ht="15.75">
      <c r="B19" s="20" t="s">
        <v>18</v>
      </c>
      <c r="C19" s="33">
        <v>112.3887</v>
      </c>
      <c r="D19" s="34">
        <v>77.0855</v>
      </c>
      <c r="E19" s="7">
        <f t="shared" si="8"/>
        <v>0.6858830113703601</v>
      </c>
      <c r="F19" s="51">
        <f t="shared" si="10"/>
        <v>-35.303200000000004</v>
      </c>
      <c r="G19" s="33">
        <v>152.5939</v>
      </c>
      <c r="H19" s="34">
        <v>183.5153</v>
      </c>
      <c r="I19" s="7">
        <f t="shared" si="9"/>
        <v>1.2026385065195921</v>
      </c>
      <c r="J19" s="51">
        <f t="shared" si="11"/>
        <v>30.921400000000006</v>
      </c>
      <c r="K19" s="33">
        <f t="shared" si="12"/>
        <v>-106.4298</v>
      </c>
      <c r="L19" s="60">
        <f t="shared" si="13"/>
        <v>-66.22460000000001</v>
      </c>
      <c r="M19" s="75">
        <f t="shared" si="6"/>
        <v>0.0019335790736654858</v>
      </c>
      <c r="N19" s="76">
        <f t="shared" si="7"/>
        <v>0.0050958495339029</v>
      </c>
    </row>
    <row r="20" spans="2:14" ht="16.5" thickBot="1">
      <c r="B20" s="20" t="s">
        <v>19</v>
      </c>
      <c r="C20" s="35">
        <v>29.9374</v>
      </c>
      <c r="D20" s="36">
        <v>26.8632</v>
      </c>
      <c r="E20" s="9">
        <f aca="true" t="shared" si="14" ref="E20:E27">D20/C20</f>
        <v>0.8973123918576763</v>
      </c>
      <c r="F20" s="52">
        <f aca="true" t="shared" si="15" ref="F20:F34">D20-C20</f>
        <v>-3.074200000000001</v>
      </c>
      <c r="G20" s="35">
        <v>41.4439</v>
      </c>
      <c r="H20" s="36">
        <v>36.7615</v>
      </c>
      <c r="I20" s="9">
        <f aca="true" t="shared" si="16" ref="I20:I27">H20/G20</f>
        <v>0.8870183549328128</v>
      </c>
      <c r="J20" s="52">
        <f aca="true" t="shared" si="17" ref="J20:J34">H20-G20</f>
        <v>-4.682400000000001</v>
      </c>
      <c r="K20" s="35">
        <f aca="true" t="shared" si="18" ref="K20:K34">D20-H20</f>
        <v>-9.898299999999999</v>
      </c>
      <c r="L20" s="61">
        <f aca="true" t="shared" si="19" ref="L20:L34">F20-J20</f>
        <v>1.6082</v>
      </c>
      <c r="M20" s="77">
        <f t="shared" si="6"/>
        <v>0.0006738247967735914</v>
      </c>
      <c r="N20" s="78">
        <f t="shared" si="7"/>
        <v>0.0010207926676444495</v>
      </c>
    </row>
    <row r="21" spans="2:14" ht="16.5" thickBot="1">
      <c r="B21" s="21" t="s">
        <v>22</v>
      </c>
      <c r="C21" s="37">
        <f>SUM(C6:C20)</f>
        <v>19790.407199999994</v>
      </c>
      <c r="D21" s="38">
        <f>SUM(D6:D20)</f>
        <v>22314.995599999995</v>
      </c>
      <c r="E21" s="16">
        <f t="shared" si="14"/>
        <v>1.127566268570765</v>
      </c>
      <c r="F21" s="53">
        <f t="shared" si="15"/>
        <v>2524.5884000000005</v>
      </c>
      <c r="G21" s="37">
        <f>SUM(G6:G20)</f>
        <v>16206.831100000001</v>
      </c>
      <c r="H21" s="53">
        <f>SUM(H6:H20)</f>
        <v>19040.337399999997</v>
      </c>
      <c r="I21" s="16">
        <f t="shared" si="16"/>
        <v>1.174834073516074</v>
      </c>
      <c r="J21" s="62">
        <f t="shared" si="17"/>
        <v>2833.5062999999955</v>
      </c>
      <c r="K21" s="37">
        <f t="shared" si="18"/>
        <v>3274.658199999998</v>
      </c>
      <c r="L21" s="63">
        <f t="shared" si="19"/>
        <v>-308.9178999999949</v>
      </c>
      <c r="M21" s="79">
        <f t="shared" si="6"/>
        <v>0.559739620565442</v>
      </c>
      <c r="N21" s="80">
        <f t="shared" si="7"/>
        <v>0.5287117448253302</v>
      </c>
    </row>
    <row r="22" spans="2:14" ht="15.75">
      <c r="B22" s="22" t="s">
        <v>31</v>
      </c>
      <c r="C22" s="41">
        <v>1720.133</v>
      </c>
      <c r="D22" s="42">
        <v>2094.416</v>
      </c>
      <c r="E22" s="10">
        <f>D22/C22</f>
        <v>1.217589570108823</v>
      </c>
      <c r="F22" s="55">
        <f t="shared" si="15"/>
        <v>374.28300000000013</v>
      </c>
      <c r="G22" s="41">
        <v>1190.187</v>
      </c>
      <c r="H22" s="42">
        <v>1580.8143</v>
      </c>
      <c r="I22" s="10">
        <f>H22/G22</f>
        <v>1.328206659961838</v>
      </c>
      <c r="J22" s="55">
        <f t="shared" si="17"/>
        <v>390.6273000000001</v>
      </c>
      <c r="K22" s="41">
        <f t="shared" si="18"/>
        <v>513.6017000000002</v>
      </c>
      <c r="L22" s="65">
        <f t="shared" si="19"/>
        <v>-16.344299999999976</v>
      </c>
      <c r="M22" s="77">
        <f t="shared" si="6"/>
        <v>0.052535417804258557</v>
      </c>
      <c r="N22" s="81">
        <f t="shared" si="7"/>
        <v>0.0438960229138499</v>
      </c>
    </row>
    <row r="23" spans="2:14" ht="15.75">
      <c r="B23" s="22" t="s">
        <v>34</v>
      </c>
      <c r="C23" s="39">
        <v>1717.469</v>
      </c>
      <c r="D23" s="40">
        <v>2187.737</v>
      </c>
      <c r="E23" s="11">
        <f>D23/C23</f>
        <v>1.2738145492000146</v>
      </c>
      <c r="F23" s="54">
        <f>D23-C23</f>
        <v>470.26800000000003</v>
      </c>
      <c r="G23" s="39">
        <v>814.046</v>
      </c>
      <c r="H23" s="40">
        <v>1129.8089</v>
      </c>
      <c r="I23" s="11">
        <f>H23/G23</f>
        <v>1.3878931903111125</v>
      </c>
      <c r="J23" s="54">
        <f>H23-G23</f>
        <v>315.76289999999995</v>
      </c>
      <c r="K23" s="39">
        <f>D23-H23</f>
        <v>1057.9281</v>
      </c>
      <c r="L23" s="64">
        <f>F23-J23</f>
        <v>154.50510000000008</v>
      </c>
      <c r="M23" s="77">
        <f>D23/39866.743</f>
        <v>0.05487624108144475</v>
      </c>
      <c r="N23" s="82">
        <f>H23/36012.6999</f>
        <v>0.031372513117240625</v>
      </c>
    </row>
    <row r="24" spans="2:14" ht="15.75">
      <c r="B24" s="22" t="s">
        <v>23</v>
      </c>
      <c r="C24" s="41">
        <v>1233.134</v>
      </c>
      <c r="D24" s="42">
        <v>1616.238</v>
      </c>
      <c r="E24" s="10">
        <f t="shared" si="14"/>
        <v>1.3106750766745545</v>
      </c>
      <c r="F24" s="55">
        <f t="shared" si="15"/>
        <v>383.10400000000004</v>
      </c>
      <c r="G24" s="41">
        <v>1517.679</v>
      </c>
      <c r="H24" s="42">
        <v>1715.5238</v>
      </c>
      <c r="I24" s="10">
        <f t="shared" si="16"/>
        <v>1.1303601090876265</v>
      </c>
      <c r="J24" s="55">
        <f t="shared" si="17"/>
        <v>197.84479999999985</v>
      </c>
      <c r="K24" s="41">
        <f t="shared" si="18"/>
        <v>-99.28579999999988</v>
      </c>
      <c r="L24" s="65">
        <f t="shared" si="19"/>
        <v>185.2592000000002</v>
      </c>
      <c r="M24" s="77">
        <f t="shared" si="6"/>
        <v>0.040541009332013905</v>
      </c>
      <c r="N24" s="81">
        <f t="shared" si="7"/>
        <v>0.0476366338753735</v>
      </c>
    </row>
    <row r="25" spans="2:14" ht="15.75">
      <c r="B25" s="22" t="s">
        <v>40</v>
      </c>
      <c r="C25" s="41">
        <v>1140.618</v>
      </c>
      <c r="D25" s="42">
        <v>1457.537</v>
      </c>
      <c r="E25" s="10">
        <f t="shared" si="14"/>
        <v>1.2778484996729844</v>
      </c>
      <c r="F25" s="55">
        <f t="shared" si="15"/>
        <v>316.9190000000001</v>
      </c>
      <c r="G25" s="41">
        <v>983.558</v>
      </c>
      <c r="H25" s="42">
        <v>1182.0189</v>
      </c>
      <c r="I25" s="10">
        <f t="shared" si="16"/>
        <v>1.2017785428007297</v>
      </c>
      <c r="J25" s="55">
        <f t="shared" si="17"/>
        <v>198.46090000000004</v>
      </c>
      <c r="K25" s="41">
        <f t="shared" si="18"/>
        <v>275.5181</v>
      </c>
      <c r="L25" s="65">
        <f t="shared" si="19"/>
        <v>118.45810000000006</v>
      </c>
      <c r="M25" s="77">
        <f t="shared" si="6"/>
        <v>0.036560222639707485</v>
      </c>
      <c r="N25" s="81">
        <f t="shared" si="7"/>
        <v>0.03282227945369905</v>
      </c>
    </row>
    <row r="26" spans="2:14" ht="15.75">
      <c r="B26" s="22" t="s">
        <v>24</v>
      </c>
      <c r="C26" s="41">
        <v>344.723</v>
      </c>
      <c r="D26" s="42">
        <v>447.357</v>
      </c>
      <c r="E26" s="10">
        <f t="shared" si="14"/>
        <v>1.2977289011757267</v>
      </c>
      <c r="F26" s="55">
        <f t="shared" si="15"/>
        <v>102.63400000000001</v>
      </c>
      <c r="G26" s="41">
        <v>288.164</v>
      </c>
      <c r="H26" s="42">
        <v>380.546</v>
      </c>
      <c r="I26" s="10">
        <f t="shared" si="16"/>
        <v>1.3205882761205425</v>
      </c>
      <c r="J26" s="55">
        <f t="shared" si="17"/>
        <v>92.382</v>
      </c>
      <c r="K26" s="41">
        <f t="shared" si="18"/>
        <v>66.81100000000004</v>
      </c>
      <c r="L26" s="65">
        <f t="shared" si="19"/>
        <v>10.25200000000001</v>
      </c>
      <c r="M26" s="77">
        <f t="shared" si="6"/>
        <v>0.011221307945823414</v>
      </c>
      <c r="N26" s="81">
        <f t="shared" si="7"/>
        <v>0.010566994450754857</v>
      </c>
    </row>
    <row r="27" spans="2:14" ht="15.75">
      <c r="B27" s="27" t="s">
        <v>35</v>
      </c>
      <c r="C27" s="41">
        <v>263.962</v>
      </c>
      <c r="D27" s="42">
        <v>348.421</v>
      </c>
      <c r="E27" s="10">
        <f t="shared" si="14"/>
        <v>1.3199665103310325</v>
      </c>
      <c r="F27" s="55">
        <f t="shared" si="15"/>
        <v>84.459</v>
      </c>
      <c r="G27" s="41">
        <v>70.542</v>
      </c>
      <c r="H27" s="42">
        <v>98.9</v>
      </c>
      <c r="I27" s="10">
        <f t="shared" si="16"/>
        <v>1.4020016444104222</v>
      </c>
      <c r="J27" s="55">
        <f t="shared" si="17"/>
        <v>28.358000000000004</v>
      </c>
      <c r="K27" s="41">
        <f t="shared" si="18"/>
        <v>249.521</v>
      </c>
      <c r="L27" s="65">
        <f t="shared" si="19"/>
        <v>56.101</v>
      </c>
      <c r="M27" s="77">
        <f t="shared" si="6"/>
        <v>0.008739640456708489</v>
      </c>
      <c r="N27" s="81">
        <f t="shared" si="7"/>
        <v>0.002746253412674566</v>
      </c>
    </row>
    <row r="28" spans="2:14" ht="15.75">
      <c r="B28" s="25" t="s">
        <v>26</v>
      </c>
      <c r="C28" s="43">
        <v>74.413</v>
      </c>
      <c r="D28" s="44">
        <v>90.497</v>
      </c>
      <c r="E28" s="10">
        <f aca="true" t="shared" si="20" ref="E28:E34">D28/C28</f>
        <v>1.216145028422453</v>
      </c>
      <c r="F28" s="55">
        <f t="shared" si="15"/>
        <v>16.084000000000003</v>
      </c>
      <c r="G28" s="43">
        <v>22.596</v>
      </c>
      <c r="H28" s="44">
        <v>33.089</v>
      </c>
      <c r="I28" s="12">
        <f aca="true" t="shared" si="21" ref="I28:I34">H28/G28</f>
        <v>1.4643742255266419</v>
      </c>
      <c r="J28" s="55">
        <f t="shared" si="17"/>
        <v>10.492999999999999</v>
      </c>
      <c r="K28" s="41">
        <f t="shared" si="18"/>
        <v>57.408</v>
      </c>
      <c r="L28" s="66">
        <f t="shared" si="19"/>
        <v>5.591000000000005</v>
      </c>
      <c r="M28" s="77">
        <f t="shared" si="6"/>
        <v>0.0022699872924156358</v>
      </c>
      <c r="N28" s="83">
        <f t="shared" si="7"/>
        <v>0.0009188147540140415</v>
      </c>
    </row>
    <row r="29" spans="2:14" ht="15.75">
      <c r="B29" s="25" t="s">
        <v>27</v>
      </c>
      <c r="C29" s="43">
        <v>25.252</v>
      </c>
      <c r="D29" s="44">
        <v>65.118</v>
      </c>
      <c r="E29" s="10">
        <f>D29/C29</f>
        <v>2.5787264375099</v>
      </c>
      <c r="F29" s="55">
        <f>D29-C29</f>
        <v>39.866</v>
      </c>
      <c r="G29" s="43">
        <v>6.603</v>
      </c>
      <c r="H29" s="44">
        <v>7.472</v>
      </c>
      <c r="I29" s="12">
        <f>H29/G29</f>
        <v>1.1316068453733152</v>
      </c>
      <c r="J29" s="55">
        <f>H29-G29</f>
        <v>0.8690000000000007</v>
      </c>
      <c r="K29" s="41">
        <f>D29-H29</f>
        <v>57.645999999999994</v>
      </c>
      <c r="L29" s="66">
        <f>F29-J29</f>
        <v>38.997</v>
      </c>
      <c r="M29" s="77">
        <f t="shared" si="6"/>
        <v>0.0016333915213490098</v>
      </c>
      <c r="N29" s="83">
        <f t="shared" si="7"/>
        <v>0.0002074823609656659</v>
      </c>
    </row>
    <row r="30" spans="2:14" ht="15.75">
      <c r="B30" s="25" t="s">
        <v>25</v>
      </c>
      <c r="C30" s="43">
        <v>57.598</v>
      </c>
      <c r="D30" s="44">
        <v>60.313</v>
      </c>
      <c r="E30" s="10">
        <f>D30/C30</f>
        <v>1.0471370533699087</v>
      </c>
      <c r="F30" s="55">
        <f t="shared" si="15"/>
        <v>2.7150000000000034</v>
      </c>
      <c r="G30" s="43">
        <v>6.842</v>
      </c>
      <c r="H30" s="44">
        <v>8.164</v>
      </c>
      <c r="I30" s="12">
        <f>H30/G30</f>
        <v>1.1932183572054955</v>
      </c>
      <c r="J30" s="55">
        <f t="shared" si="17"/>
        <v>1.322</v>
      </c>
      <c r="K30" s="41">
        <f t="shared" si="18"/>
        <v>52.149</v>
      </c>
      <c r="L30" s="66">
        <f t="shared" si="19"/>
        <v>1.3930000000000033</v>
      </c>
      <c r="M30" s="77">
        <f t="shared" si="6"/>
        <v>0.0015128649962701994</v>
      </c>
      <c r="N30" s="83">
        <f t="shared" si="7"/>
        <v>0.00022669780445980946</v>
      </c>
    </row>
    <row r="31" spans="2:14" ht="15.75">
      <c r="B31" s="26" t="s">
        <v>29</v>
      </c>
      <c r="C31" s="45">
        <v>13.543</v>
      </c>
      <c r="D31" s="46">
        <v>19.769</v>
      </c>
      <c r="E31" s="13">
        <f t="shared" si="20"/>
        <v>1.459720889020158</v>
      </c>
      <c r="F31" s="56">
        <f t="shared" si="15"/>
        <v>6.225999999999999</v>
      </c>
      <c r="G31" s="45">
        <v>27.926</v>
      </c>
      <c r="H31" s="46">
        <v>26.474</v>
      </c>
      <c r="I31" s="14">
        <f t="shared" si="21"/>
        <v>0.9480054429563848</v>
      </c>
      <c r="J31" s="56">
        <f t="shared" si="17"/>
        <v>-1.4519999999999982</v>
      </c>
      <c r="K31" s="67">
        <f t="shared" si="18"/>
        <v>-6.705000000000002</v>
      </c>
      <c r="L31" s="68">
        <f t="shared" si="19"/>
        <v>7.677999999999997</v>
      </c>
      <c r="M31" s="77">
        <f t="shared" si="6"/>
        <v>0.0004958769769579621</v>
      </c>
      <c r="N31" s="84">
        <f t="shared" si="7"/>
        <v>0.0007351295535606315</v>
      </c>
    </row>
    <row r="32" spans="2:14" ht="16.5" thickBot="1">
      <c r="B32" s="25" t="s">
        <v>28</v>
      </c>
      <c r="C32" s="45">
        <v>5.916</v>
      </c>
      <c r="D32" s="46">
        <v>7.158</v>
      </c>
      <c r="E32" s="10">
        <f t="shared" si="20"/>
        <v>1.2099391480730224</v>
      </c>
      <c r="F32" s="55">
        <f t="shared" si="15"/>
        <v>1.242</v>
      </c>
      <c r="G32" s="45">
        <v>8.192</v>
      </c>
      <c r="H32" s="46">
        <v>7.175</v>
      </c>
      <c r="I32" s="12">
        <f t="shared" si="21"/>
        <v>0.8758544921875</v>
      </c>
      <c r="J32" s="55">
        <f t="shared" si="17"/>
        <v>-1.0170000000000003</v>
      </c>
      <c r="K32" s="41">
        <f t="shared" si="18"/>
        <v>-0.01699999999999946</v>
      </c>
      <c r="L32" s="66">
        <f t="shared" si="19"/>
        <v>2.2590000000000003</v>
      </c>
      <c r="M32" s="77">
        <f t="shared" si="6"/>
        <v>0.00017954815119961015</v>
      </c>
      <c r="N32" s="83">
        <f t="shared" si="7"/>
        <v>0.0001992352703330638</v>
      </c>
    </row>
    <row r="33" spans="2:14" ht="17.25" customHeight="1" thickBot="1" thickTop="1">
      <c r="B33" s="23" t="s">
        <v>30</v>
      </c>
      <c r="C33" s="71">
        <f>C23+C24+C25+C22+C26+C27+C28+C29+C30+C31+C32</f>
        <v>6596.761</v>
      </c>
      <c r="D33" s="72">
        <f>D23+D24+D25+D22+D26+D27+D28+D29+D30+D31+D32</f>
        <v>8394.561000000002</v>
      </c>
      <c r="E33" s="17">
        <f t="shared" si="20"/>
        <v>1.2725276844196722</v>
      </c>
      <c r="F33" s="57">
        <f t="shared" si="15"/>
        <v>1797.800000000001</v>
      </c>
      <c r="G33" s="47">
        <f>G23+G24+G25+G22+G26+G27+G28+G29+G30+G31+G32</f>
        <v>4936.335</v>
      </c>
      <c r="H33" s="47">
        <f>H23+H24+H25+H22+H26+H27+H28+H29+H30+H31+H32</f>
        <v>6169.9859</v>
      </c>
      <c r="I33" s="17">
        <f t="shared" si="21"/>
        <v>1.249912313487638</v>
      </c>
      <c r="J33" s="57">
        <f t="shared" si="17"/>
        <v>1233.6508999999996</v>
      </c>
      <c r="K33" s="69">
        <f t="shared" si="18"/>
        <v>2224.575100000002</v>
      </c>
      <c r="L33" s="57">
        <f t="shared" si="19"/>
        <v>564.1491000000015</v>
      </c>
      <c r="M33" s="85">
        <f t="shared" si="6"/>
        <v>0.21056550819814904</v>
      </c>
      <c r="N33" s="86">
        <f t="shared" si="7"/>
        <v>0.1713280569669257</v>
      </c>
    </row>
    <row r="34" spans="2:14" ht="18.75" customHeight="1" thickBot="1" thickTop="1">
      <c r="B34" s="24" t="s">
        <v>36</v>
      </c>
      <c r="C34" s="48">
        <f>C21+C33</f>
        <v>26387.168199999993</v>
      </c>
      <c r="D34" s="49">
        <f>D21+D33</f>
        <v>30709.556599999996</v>
      </c>
      <c r="E34" s="15">
        <f t="shared" si="20"/>
        <v>1.1638064519556897</v>
      </c>
      <c r="F34" s="58">
        <f t="shared" si="15"/>
        <v>4322.3884000000035</v>
      </c>
      <c r="G34" s="48">
        <f>G21+G33</f>
        <v>21143.166100000002</v>
      </c>
      <c r="H34" s="49">
        <f>H21+H33</f>
        <v>25210.323299999996</v>
      </c>
      <c r="I34" s="15">
        <f t="shared" si="21"/>
        <v>1.19236273227783</v>
      </c>
      <c r="J34" s="58">
        <f t="shared" si="17"/>
        <v>4067.157199999994</v>
      </c>
      <c r="K34" s="70">
        <f t="shared" si="18"/>
        <v>5499.2333</v>
      </c>
      <c r="L34" s="58">
        <f t="shared" si="19"/>
        <v>255.23120000000927</v>
      </c>
      <c r="M34" s="87">
        <f t="shared" si="6"/>
        <v>0.7703051287635911</v>
      </c>
      <c r="N34" s="88">
        <f t="shared" si="7"/>
        <v>0.700039801792256</v>
      </c>
    </row>
    <row r="35" ht="16.5" thickTop="1">
      <c r="B35" s="28" t="s">
        <v>37</v>
      </c>
    </row>
  </sheetData>
  <sheetProtection/>
  <mergeCells count="8">
    <mergeCell ref="M4:N4"/>
    <mergeCell ref="B1:J1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31496062992125984" bottom="0.2362204724409449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2010-09-07T07:14:36Z</cp:lastPrinted>
  <dcterms:created xsi:type="dcterms:W3CDTF">2000-05-08T09:28:39Z</dcterms:created>
  <dcterms:modified xsi:type="dcterms:W3CDTF">2011-09-05T11:57:57Z</dcterms:modified>
  <cp:category/>
  <cp:version/>
  <cp:contentType/>
  <cp:contentStatus/>
</cp:coreProperties>
</file>