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<sst xmlns="http://schemas.openxmlformats.org/spreadsheetml/2006/main" count="45" uniqueCount="42">
  <si>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KIVITEL</t>
  </si>
  <si>
    <t>Változás</t>
  </si>
  <si>
    <t>BEHOZATAL</t>
  </si>
  <si>
    <t>EGYENLEG</t>
  </si>
  <si>
    <t>ORSZÁG</t>
  </si>
  <si>
    <t>Németország</t>
  </si>
  <si>
    <t>Ausztria</t>
  </si>
  <si>
    <t>Olaszország</t>
  </si>
  <si>
    <t>Hollandia</t>
  </si>
  <si>
    <t>Franciaország</t>
  </si>
  <si>
    <t>Nagy Britannia</t>
  </si>
  <si>
    <t>Belgium</t>
  </si>
  <si>
    <t>Spanyolország</t>
  </si>
  <si>
    <t>Svédország</t>
  </si>
  <si>
    <t>Finnország</t>
  </si>
  <si>
    <t>Dánia</t>
  </si>
  <si>
    <t>Portugália</t>
  </si>
  <si>
    <t>Görögország</t>
  </si>
  <si>
    <t>Írország</t>
  </si>
  <si>
    <t>Luxemburg</t>
  </si>
  <si>
    <t>M.e.: MEUR</t>
  </si>
  <si>
    <t xml:space="preserve">Index </t>
  </si>
  <si>
    <t>EU 15</t>
  </si>
  <si>
    <t xml:space="preserve">   Lengyelország</t>
  </si>
  <si>
    <t xml:space="preserve">   Szlovénia</t>
  </si>
  <si>
    <t xml:space="preserve">   Lettország</t>
  </si>
  <si>
    <t xml:space="preserve">   Litvánia</t>
  </si>
  <si>
    <t xml:space="preserve">   Észtország</t>
  </si>
  <si>
    <t xml:space="preserve">   Málta</t>
  </si>
  <si>
    <t xml:space="preserve">   Ciprus</t>
  </si>
  <si>
    <t xml:space="preserve">   új EU tagok</t>
  </si>
  <si>
    <t xml:space="preserve">   Szlovákia</t>
  </si>
  <si>
    <t>kivitelből</t>
  </si>
  <si>
    <t>behozatalból</t>
  </si>
  <si>
    <t xml:space="preserve">   Románia</t>
  </si>
  <si>
    <t xml:space="preserve">   Bulgária</t>
  </si>
  <si>
    <t>EU 27</t>
  </si>
  <si>
    <t>Forrás: KSH</t>
  </si>
  <si>
    <t>(2011. évi exportunk csökkenő sorrendjében)</t>
  </si>
  <si>
    <r>
      <t xml:space="preserve">RÉSZESEDÉS </t>
    </r>
    <r>
      <rPr>
        <sz val="10"/>
        <rFont val="Arial CE"/>
        <family val="0"/>
      </rPr>
      <t>az összes 2011. évi</t>
    </r>
  </si>
  <si>
    <t xml:space="preserve">   Csehország</t>
  </si>
  <si>
    <t xml:space="preserve"> Külkereskedelmi forgalmunk az EU tagállamokkal  I-VII. hó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</si>
</sst>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-40E]yyyy\.\ mmmm\ d\."/>
  </numFmts>
  <fonts count="46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6" fontId="1" fillId="0" borderId="15" xfId="62" applyNumberFormat="1" applyFont="1" applyBorder="1" applyAlignment="1">
      <alignment horizontal="right"/>
    </xf>
    <xf numFmtId="166" fontId="1" fillId="0" borderId="16" xfId="62" applyNumberFormat="1" applyFont="1" applyBorder="1" applyAlignment="1">
      <alignment horizontal="right"/>
    </xf>
    <xf numFmtId="166" fontId="1" fillId="0" borderId="17" xfId="62" applyNumberFormat="1" applyFont="1" applyBorder="1" applyAlignment="1">
      <alignment horizontal="right"/>
    </xf>
    <xf numFmtId="166" fontId="1" fillId="0" borderId="15" xfId="62" applyNumberFormat="1" applyFont="1" applyBorder="1" applyAlignment="1">
      <alignment/>
    </xf>
    <xf numFmtId="166" fontId="1" fillId="0" borderId="16" xfId="62" applyNumberFormat="1" applyFont="1" applyBorder="1" applyAlignment="1">
      <alignment/>
    </xf>
    <xf numFmtId="166" fontId="5" fillId="0" borderId="15" xfId="62" applyNumberFormat="1" applyFont="1" applyBorder="1" applyAlignment="1">
      <alignment/>
    </xf>
    <xf numFmtId="166" fontId="1" fillId="0" borderId="17" xfId="62" applyNumberFormat="1" applyFont="1" applyBorder="1" applyAlignment="1">
      <alignment/>
    </xf>
    <xf numFmtId="166" fontId="5" fillId="0" borderId="17" xfId="62" applyNumberFormat="1" applyFont="1" applyBorder="1" applyAlignment="1">
      <alignment/>
    </xf>
    <xf numFmtId="166" fontId="6" fillId="0" borderId="18" xfId="62" applyNumberFormat="1" applyFont="1" applyBorder="1" applyAlignment="1">
      <alignment/>
    </xf>
    <xf numFmtId="166" fontId="8" fillId="0" borderId="19" xfId="62" applyNumberFormat="1" applyFont="1" applyBorder="1" applyAlignment="1">
      <alignment horizontal="right"/>
    </xf>
    <xf numFmtId="166" fontId="7" fillId="0" borderId="18" xfId="62" applyNumberFormat="1" applyFont="1" applyBorder="1" applyAlignment="1">
      <alignment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8" fillId="0" borderId="23" xfId="0" applyFont="1" applyBorder="1" applyAlignment="1">
      <alignment horizontal="left" indent="1"/>
    </xf>
    <xf numFmtId="0" fontId="1" fillId="0" borderId="21" xfId="0" applyFont="1" applyBorder="1" applyAlignment="1">
      <alignment horizontal="left"/>
    </xf>
    <xf numFmtId="0" fontId="8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65" fontId="1" fillId="0" borderId="29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165" fontId="1" fillId="0" borderId="30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1" fillId="0" borderId="31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165" fontId="8" fillId="0" borderId="32" xfId="0" applyNumberFormat="1" applyFont="1" applyBorder="1" applyAlignment="1">
      <alignment horizontal="right"/>
    </xf>
    <xf numFmtId="165" fontId="8" fillId="0" borderId="33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/>
    </xf>
    <xf numFmtId="165" fontId="1" fillId="0" borderId="34" xfId="0" applyNumberFormat="1" applyFont="1" applyBorder="1" applyAlignment="1">
      <alignment/>
    </xf>
    <xf numFmtId="165" fontId="1" fillId="0" borderId="30" xfId="0" applyNumberFormat="1" applyFont="1" applyBorder="1" applyAlignment="1">
      <alignment/>
    </xf>
    <xf numFmtId="165" fontId="1" fillId="0" borderId="35" xfId="0" applyNumberFormat="1" applyFont="1" applyBorder="1" applyAlignment="1">
      <alignment/>
    </xf>
    <xf numFmtId="165" fontId="5" fillId="0" borderId="30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5" fontId="7" fillId="0" borderId="36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1" fillId="0" borderId="37" xfId="0" applyNumberFormat="1" applyFont="1" applyBorder="1" applyAlignment="1">
      <alignment horizontal="right"/>
    </xf>
    <xf numFmtId="165" fontId="1" fillId="0" borderId="38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 horizontal="right"/>
    </xf>
    <xf numFmtId="165" fontId="8" fillId="0" borderId="40" xfId="0" applyNumberFormat="1" applyFont="1" applyBorder="1" applyAlignment="1">
      <alignment horizontal="right"/>
    </xf>
    <xf numFmtId="165" fontId="1" fillId="0" borderId="41" xfId="0" applyNumberFormat="1" applyFont="1" applyBorder="1" applyAlignment="1">
      <alignment/>
    </xf>
    <xf numFmtId="165" fontId="1" fillId="0" borderId="42" xfId="0" applyNumberFormat="1" applyFont="1" applyBorder="1" applyAlignment="1">
      <alignment/>
    </xf>
    <xf numFmtId="165" fontId="1" fillId="0" borderId="43" xfId="0" applyNumberFormat="1" applyFont="1" applyBorder="1" applyAlignment="1">
      <alignment/>
    </xf>
    <xf numFmtId="165" fontId="7" fillId="0" borderId="44" xfId="0" applyNumberFormat="1" applyFont="1" applyBorder="1" applyAlignment="1">
      <alignment/>
    </xf>
    <xf numFmtId="165" fontId="6" fillId="0" borderId="44" xfId="0" applyNumberFormat="1" applyFont="1" applyBorder="1" applyAlignment="1">
      <alignment/>
    </xf>
    <xf numFmtId="165" fontId="1" fillId="0" borderId="45" xfId="0" applyNumberFormat="1" applyFont="1" applyBorder="1" applyAlignment="1">
      <alignment horizontal="right"/>
    </xf>
    <xf numFmtId="165" fontId="1" fillId="0" borderId="46" xfId="0" applyNumberFormat="1" applyFont="1" applyBorder="1" applyAlignment="1">
      <alignment horizontal="right"/>
    </xf>
    <xf numFmtId="165" fontId="1" fillId="0" borderId="47" xfId="0" applyNumberFormat="1" applyFont="1" applyBorder="1" applyAlignment="1">
      <alignment horizontal="right"/>
    </xf>
    <xf numFmtId="165" fontId="8" fillId="0" borderId="48" xfId="0" applyNumberFormat="1" applyFont="1" applyBorder="1" applyAlignment="1">
      <alignment horizontal="right"/>
    </xf>
    <xf numFmtId="165" fontId="8" fillId="0" borderId="49" xfId="0" applyNumberFormat="1" applyFont="1" applyBorder="1" applyAlignment="1">
      <alignment horizontal="right"/>
    </xf>
    <xf numFmtId="165" fontId="1" fillId="0" borderId="45" xfId="0" applyNumberFormat="1" applyFont="1" applyBorder="1" applyAlignment="1">
      <alignment/>
    </xf>
    <xf numFmtId="165" fontId="1" fillId="0" borderId="46" xfId="0" applyNumberFormat="1" applyFont="1" applyBorder="1" applyAlignment="1">
      <alignment/>
    </xf>
    <xf numFmtId="165" fontId="5" fillId="0" borderId="46" xfId="0" applyNumberFormat="1" applyFont="1" applyBorder="1" applyAlignment="1">
      <alignment/>
    </xf>
    <xf numFmtId="165" fontId="1" fillId="0" borderId="31" xfId="0" applyNumberFormat="1" applyFont="1" applyBorder="1" applyAlignment="1">
      <alignment/>
    </xf>
    <xf numFmtId="165" fontId="5" fillId="0" borderId="47" xfId="0" applyNumberFormat="1" applyFont="1" applyBorder="1" applyAlignment="1">
      <alignment/>
    </xf>
    <xf numFmtId="165" fontId="7" fillId="0" borderId="50" xfId="0" applyNumberFormat="1" applyFont="1" applyBorder="1" applyAlignment="1">
      <alignment/>
    </xf>
    <xf numFmtId="165" fontId="6" fillId="0" borderId="50" xfId="0" applyNumberFormat="1" applyFont="1" applyBorder="1" applyAlignment="1">
      <alignment/>
    </xf>
    <xf numFmtId="165" fontId="7" fillId="0" borderId="51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6" fontId="5" fillId="0" borderId="52" xfId="0" applyNumberFormat="1" applyFont="1" applyBorder="1" applyAlignment="1">
      <alignment/>
    </xf>
    <xf numFmtId="166" fontId="5" fillId="0" borderId="53" xfId="0" applyNumberFormat="1" applyFont="1" applyBorder="1" applyAlignment="1">
      <alignment/>
    </xf>
    <xf numFmtId="10" fontId="1" fillId="0" borderId="30" xfId="0" applyNumberFormat="1" applyFont="1" applyBorder="1" applyAlignment="1">
      <alignment horizontal="right"/>
    </xf>
    <xf numFmtId="10" fontId="1" fillId="0" borderId="46" xfId="0" applyNumberFormat="1" applyFont="1" applyBorder="1" applyAlignment="1">
      <alignment horizontal="right"/>
    </xf>
    <xf numFmtId="10" fontId="1" fillId="0" borderId="31" xfId="0" applyNumberFormat="1" applyFont="1" applyBorder="1" applyAlignment="1">
      <alignment horizontal="right"/>
    </xf>
    <xf numFmtId="10" fontId="1" fillId="0" borderId="47" xfId="0" applyNumberFormat="1" applyFont="1" applyBorder="1" applyAlignment="1">
      <alignment horizontal="right"/>
    </xf>
    <xf numFmtId="10" fontId="8" fillId="0" borderId="32" xfId="0" applyNumberFormat="1" applyFont="1" applyBorder="1" applyAlignment="1">
      <alignment horizontal="right"/>
    </xf>
    <xf numFmtId="10" fontId="8" fillId="0" borderId="49" xfId="0" applyNumberFormat="1" applyFont="1" applyBorder="1" applyAlignment="1">
      <alignment horizontal="right"/>
    </xf>
    <xf numFmtId="10" fontId="1" fillId="0" borderId="46" xfId="0" applyNumberFormat="1" applyFont="1" applyBorder="1" applyAlignment="1">
      <alignment/>
    </xf>
    <xf numFmtId="10" fontId="1" fillId="0" borderId="45" xfId="0" applyNumberFormat="1" applyFont="1" applyBorder="1" applyAlignment="1">
      <alignment/>
    </xf>
    <xf numFmtId="10" fontId="5" fillId="0" borderId="46" xfId="0" applyNumberFormat="1" applyFont="1" applyBorder="1" applyAlignment="1">
      <alignment/>
    </xf>
    <xf numFmtId="10" fontId="5" fillId="0" borderId="47" xfId="0" applyNumberFormat="1" applyFont="1" applyBorder="1" applyAlignment="1">
      <alignment/>
    </xf>
    <xf numFmtId="10" fontId="7" fillId="0" borderId="50" xfId="0" applyNumberFormat="1" applyFont="1" applyBorder="1" applyAlignment="1">
      <alignment/>
    </xf>
    <xf numFmtId="10" fontId="7" fillId="0" borderId="44" xfId="0" applyNumberFormat="1" applyFont="1" applyBorder="1" applyAlignment="1">
      <alignment/>
    </xf>
    <xf numFmtId="10" fontId="6" fillId="0" borderId="50" xfId="0" applyNumberFormat="1" applyFont="1" applyBorder="1" applyAlignment="1">
      <alignment/>
    </xf>
    <xf numFmtId="10" fontId="6" fillId="0" borderId="44" xfId="0" applyNumberFormat="1" applyFont="1" applyBorder="1" applyAlignment="1">
      <alignment/>
    </xf>
    <xf numFmtId="0" fontId="1" fillId="0" borderId="25" xfId="0" applyFont="1" applyFill="1" applyBorder="1" applyAlignment="1">
      <alignment horizontal="left" indent="1"/>
    </xf>
    <xf numFmtId="0" fontId="9" fillId="0" borderId="54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5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zoomScalePageLayoutView="0" workbookViewId="0" topLeftCell="A1">
      <selection activeCell="P34" sqref="P34"/>
    </sheetView>
  </sheetViews>
  <sheetFormatPr defaultColWidth="9.00390625" defaultRowHeight="12.75"/>
  <cols>
    <col min="1" max="1" width="0.12890625" style="1" customWidth="1"/>
    <col min="2" max="2" width="15.125" style="0" customWidth="1"/>
    <col min="3" max="3" width="9.25390625" style="0" customWidth="1"/>
    <col min="4" max="4" width="9.375" style="0" customWidth="1"/>
    <col min="5" max="5" width="8.125" style="0" customWidth="1"/>
    <col min="6" max="6" width="9.375" style="0" customWidth="1"/>
    <col min="7" max="7" width="9.625" style="0" customWidth="1"/>
    <col min="8" max="8" width="10.125" style="0" bestFit="1" customWidth="1"/>
    <col min="9" max="9" width="9.00390625" style="0" customWidth="1"/>
    <col min="10" max="10" width="10.125" style="0" customWidth="1"/>
    <col min="12" max="12" width="8.75390625" style="0" customWidth="1"/>
    <col min="14" max="14" width="11.875" style="0" customWidth="1"/>
  </cols>
  <sheetData>
    <row r="1" spans="2:11" ht="18" customHeight="1">
      <c r="B1" s="92" t="s">
        <v>41</v>
      </c>
      <c r="C1" s="92"/>
      <c r="D1" s="92"/>
      <c r="E1" s="92"/>
      <c r="F1" s="92"/>
      <c r="G1" s="92"/>
      <c r="H1" s="92"/>
      <c r="I1" s="92"/>
      <c r="J1" s="92"/>
      <c r="K1" s="1"/>
    </row>
    <row r="2" spans="2:11" ht="12.75" customHeight="1">
      <c r="B2" s="1"/>
      <c r="C2" s="96" t="s">
        <v>38</v>
      </c>
      <c r="D2" s="96"/>
      <c r="E2" s="96"/>
      <c r="F2" s="96"/>
      <c r="G2" s="96"/>
      <c r="H2" s="96"/>
      <c r="I2" s="1"/>
      <c r="J2" s="1"/>
      <c r="K2" s="1"/>
    </row>
    <row r="3" spans="2:12" ht="14.25" customHeight="1" thickBot="1">
      <c r="B3" s="1"/>
      <c r="C3" s="1"/>
      <c r="D3" s="1"/>
      <c r="E3" s="1"/>
      <c r="F3" s="1"/>
      <c r="G3" s="1"/>
      <c r="H3" s="1"/>
      <c r="I3" s="95" t="s">
        <v>20</v>
      </c>
      <c r="J3" s="95"/>
      <c r="K3" s="95"/>
      <c r="L3" s="95"/>
    </row>
    <row r="4" spans="2:14" ht="27.75" customHeight="1" thickBot="1" thickTop="1">
      <c r="B4" s="93" t="s">
        <v>4</v>
      </c>
      <c r="C4" s="99" t="s">
        <v>0</v>
      </c>
      <c r="D4" s="97"/>
      <c r="E4" s="97"/>
      <c r="F4" s="97"/>
      <c r="G4" s="99" t="s">
        <v>2</v>
      </c>
      <c r="H4" s="100"/>
      <c r="I4" s="100"/>
      <c r="J4" s="101"/>
      <c r="K4" s="97" t="s">
        <v>3</v>
      </c>
      <c r="L4" s="98"/>
      <c r="M4" s="90" t="s">
        <v>39</v>
      </c>
      <c r="N4" s="91"/>
    </row>
    <row r="5" spans="2:14" ht="16.5" thickBot="1">
      <c r="B5" s="94"/>
      <c r="C5" s="4">
        <v>2010</v>
      </c>
      <c r="D5" s="4">
        <v>2011</v>
      </c>
      <c r="E5" s="3" t="s">
        <v>21</v>
      </c>
      <c r="F5" s="5" t="s">
        <v>1</v>
      </c>
      <c r="G5" s="2">
        <v>2010</v>
      </c>
      <c r="H5" s="4">
        <v>2011</v>
      </c>
      <c r="I5" s="3" t="s">
        <v>21</v>
      </c>
      <c r="J5" s="6" t="s">
        <v>1</v>
      </c>
      <c r="K5" s="4">
        <v>2011</v>
      </c>
      <c r="L5" s="6" t="s">
        <v>1</v>
      </c>
      <c r="M5" s="29" t="s">
        <v>32</v>
      </c>
      <c r="N5" s="30" t="s">
        <v>33</v>
      </c>
    </row>
    <row r="6" spans="2:14" ht="16.5" thickTop="1">
      <c r="B6" s="18" t="s">
        <v>5</v>
      </c>
      <c r="C6" s="31">
        <v>10186.2903</v>
      </c>
      <c r="D6" s="32">
        <v>11739.2539</v>
      </c>
      <c r="E6" s="8">
        <f aca="true" t="shared" si="0" ref="E6:E12">D6/C6</f>
        <v>1.152456247982644</v>
      </c>
      <c r="F6" s="50">
        <f aca="true" t="shared" si="1" ref="F6:F13">D6-C6</f>
        <v>1552.9635999999991</v>
      </c>
      <c r="G6" s="31">
        <v>9036.608</v>
      </c>
      <c r="H6" s="32">
        <v>10576.2319</v>
      </c>
      <c r="I6" s="8">
        <f aca="true" t="shared" si="2" ref="I6:I12">H6/G6</f>
        <v>1.1703763071276303</v>
      </c>
      <c r="J6" s="50">
        <f aca="true" t="shared" si="3" ref="J6:J13">H6-G6</f>
        <v>1539.6239000000005</v>
      </c>
      <c r="K6" s="31">
        <f aca="true" t="shared" si="4" ref="K6:K13">D6-H6</f>
        <v>1163.021999999999</v>
      </c>
      <c r="L6" s="59">
        <f aca="true" t="shared" si="5" ref="L6:L13">F6-J6</f>
        <v>13.33969999999863</v>
      </c>
      <c r="M6" s="73">
        <f>D6/46019.2736</f>
        <v>0.2550942894500621</v>
      </c>
      <c r="N6" s="74">
        <f>H6/41810.4105</f>
        <v>0.2529569017266645</v>
      </c>
    </row>
    <row r="7" spans="2:14" ht="15.75">
      <c r="B7" s="19" t="s">
        <v>6</v>
      </c>
      <c r="C7" s="33">
        <v>1895.9439</v>
      </c>
      <c r="D7" s="34">
        <v>2566.1658</v>
      </c>
      <c r="E7" s="8">
        <f>D7/C7</f>
        <v>1.353503022953369</v>
      </c>
      <c r="F7" s="50">
        <f>D7-C7</f>
        <v>670.2219000000002</v>
      </c>
      <c r="G7" s="33">
        <v>2289.9393</v>
      </c>
      <c r="H7" s="34">
        <v>2557.615</v>
      </c>
      <c r="I7" s="7">
        <f>H7/G7</f>
        <v>1.1168920503700686</v>
      </c>
      <c r="J7" s="51">
        <f>H7-G7</f>
        <v>267.6756999999998</v>
      </c>
      <c r="K7" s="33">
        <f>D7-H7</f>
        <v>8.550800000000436</v>
      </c>
      <c r="L7" s="60">
        <f>F7-J7</f>
        <v>402.54620000000045</v>
      </c>
      <c r="M7" s="75">
        <f aca="true" t="shared" si="6" ref="M7:M34">D7/46019.2736</f>
        <v>0.05576284889468573</v>
      </c>
      <c r="N7" s="76">
        <f>H7/41810.4105</f>
        <v>0.06117172659665707</v>
      </c>
    </row>
    <row r="8" spans="2:14" ht="15.75">
      <c r="B8" s="19" t="s">
        <v>7</v>
      </c>
      <c r="C8" s="33">
        <v>2228.247</v>
      </c>
      <c r="D8" s="34">
        <v>2449.589</v>
      </c>
      <c r="E8" s="8">
        <f>D8/C8</f>
        <v>1.0993345890289543</v>
      </c>
      <c r="F8" s="50">
        <f>D8-C8</f>
        <v>221.3420000000001</v>
      </c>
      <c r="G8" s="33">
        <v>1597.047</v>
      </c>
      <c r="H8" s="34">
        <v>1907.4753</v>
      </c>
      <c r="I8" s="7">
        <f>H8/G8</f>
        <v>1.194376433505088</v>
      </c>
      <c r="J8" s="51">
        <f>H8-G8</f>
        <v>310.42830000000004</v>
      </c>
      <c r="K8" s="33">
        <f>D8-H8</f>
        <v>542.1136999999999</v>
      </c>
      <c r="L8" s="60">
        <f>F8-J8</f>
        <v>-89.08629999999994</v>
      </c>
      <c r="M8" s="75">
        <f t="shared" si="6"/>
        <v>0.05322963202965463</v>
      </c>
      <c r="N8" s="76">
        <f aca="true" t="shared" si="7" ref="N8:N34">H8/41810.4105</f>
        <v>0.04562201798999319</v>
      </c>
    </row>
    <row r="9" spans="2:14" ht="15.75">
      <c r="B9" s="19" t="s">
        <v>9</v>
      </c>
      <c r="C9" s="33">
        <v>1995.5457</v>
      </c>
      <c r="D9" s="34">
        <v>2270.697</v>
      </c>
      <c r="E9" s="7">
        <f>D9/C9</f>
        <v>1.1378827355344456</v>
      </c>
      <c r="F9" s="51">
        <f t="shared" si="1"/>
        <v>275.1513000000002</v>
      </c>
      <c r="G9" s="33">
        <v>1395.5803</v>
      </c>
      <c r="H9" s="34">
        <v>1611.0482</v>
      </c>
      <c r="I9" s="7">
        <f>H9/G9</f>
        <v>1.1543930506900963</v>
      </c>
      <c r="J9" s="51">
        <f t="shared" si="3"/>
        <v>215.46789999999987</v>
      </c>
      <c r="K9" s="33">
        <f t="shared" si="4"/>
        <v>659.6488000000002</v>
      </c>
      <c r="L9" s="60">
        <f t="shared" si="5"/>
        <v>59.68340000000035</v>
      </c>
      <c r="M9" s="75">
        <f t="shared" si="6"/>
        <v>0.04934230426444628</v>
      </c>
      <c r="N9" s="76">
        <f t="shared" si="7"/>
        <v>0.03853222632195874</v>
      </c>
    </row>
    <row r="10" spans="2:14" ht="15.75">
      <c r="B10" s="89" t="s">
        <v>10</v>
      </c>
      <c r="C10" s="33">
        <v>2192.423</v>
      </c>
      <c r="D10" s="34">
        <v>2135.6806</v>
      </c>
      <c r="E10" s="7">
        <f>D10/C10</f>
        <v>0.9741188630113807</v>
      </c>
      <c r="F10" s="51">
        <f>D10-C10</f>
        <v>-56.742399999999634</v>
      </c>
      <c r="G10" s="33">
        <v>696.0669</v>
      </c>
      <c r="H10" s="34">
        <v>841.356</v>
      </c>
      <c r="I10" s="7">
        <f>H10/G10</f>
        <v>1.208728643755363</v>
      </c>
      <c r="J10" s="51">
        <f>H10-G10</f>
        <v>145.28909999999996</v>
      </c>
      <c r="K10" s="33">
        <f>D10-H10</f>
        <v>1294.3246000000001</v>
      </c>
      <c r="L10" s="60">
        <f>F10-J10</f>
        <v>-202.0314999999996</v>
      </c>
      <c r="M10" s="75">
        <f>D10/46019.2736</f>
        <v>0.04640839441672543</v>
      </c>
      <c r="N10" s="76">
        <f>H10/41810.4105</f>
        <v>0.020123122206609285</v>
      </c>
    </row>
    <row r="11" spans="2:14" ht="15.75">
      <c r="B11" s="20" t="s">
        <v>8</v>
      </c>
      <c r="C11" s="33">
        <v>1309.3684</v>
      </c>
      <c r="D11" s="34">
        <v>1182.3455</v>
      </c>
      <c r="E11" s="7">
        <f t="shared" si="0"/>
        <v>0.9029891816542998</v>
      </c>
      <c r="F11" s="51">
        <f t="shared" si="1"/>
        <v>-127.02290000000016</v>
      </c>
      <c r="G11" s="33">
        <v>1683.692</v>
      </c>
      <c r="H11" s="34">
        <v>1828.4421</v>
      </c>
      <c r="I11" s="7">
        <f t="shared" si="2"/>
        <v>1.0859718404553802</v>
      </c>
      <c r="J11" s="51">
        <f t="shared" si="3"/>
        <v>144.75009999999997</v>
      </c>
      <c r="K11" s="33">
        <f t="shared" si="4"/>
        <v>-646.0966000000001</v>
      </c>
      <c r="L11" s="60">
        <f t="shared" si="5"/>
        <v>-271.77300000000014</v>
      </c>
      <c r="M11" s="75">
        <f t="shared" si="6"/>
        <v>0.025692398152064703</v>
      </c>
      <c r="N11" s="76">
        <f t="shared" si="7"/>
        <v>0.0437317423611519</v>
      </c>
    </row>
    <row r="12" spans="2:14" ht="15.75">
      <c r="B12" s="20" t="s">
        <v>12</v>
      </c>
      <c r="C12" s="33">
        <v>1342.4956</v>
      </c>
      <c r="D12" s="34">
        <v>1340.4051</v>
      </c>
      <c r="E12" s="7">
        <f t="shared" si="0"/>
        <v>0.9984428254364484</v>
      </c>
      <c r="F12" s="51">
        <f t="shared" si="1"/>
        <v>-2.09050000000002</v>
      </c>
      <c r="G12" s="33">
        <v>462.1108</v>
      </c>
      <c r="H12" s="34">
        <v>522.953</v>
      </c>
      <c r="I12" s="7">
        <f t="shared" si="2"/>
        <v>1.1316614976321695</v>
      </c>
      <c r="J12" s="51">
        <f t="shared" si="3"/>
        <v>60.84219999999999</v>
      </c>
      <c r="K12" s="33">
        <f t="shared" si="4"/>
        <v>817.4521</v>
      </c>
      <c r="L12" s="60">
        <f t="shared" si="5"/>
        <v>-62.93270000000001</v>
      </c>
      <c r="M12" s="75">
        <f t="shared" si="6"/>
        <v>0.029127037328985566</v>
      </c>
      <c r="N12" s="76">
        <f t="shared" si="7"/>
        <v>0.012507722209520043</v>
      </c>
    </row>
    <row r="13" spans="2:14" ht="15.75">
      <c r="B13" s="20" t="s">
        <v>11</v>
      </c>
      <c r="C13" s="33">
        <v>594.0396</v>
      </c>
      <c r="D13" s="34">
        <v>728.0497</v>
      </c>
      <c r="E13" s="7">
        <f aca="true" t="shared" si="8" ref="E13:E19">D13/C13</f>
        <v>1.225591189543593</v>
      </c>
      <c r="F13" s="51">
        <f t="shared" si="1"/>
        <v>134.01010000000008</v>
      </c>
      <c r="G13" s="33">
        <v>838.1121</v>
      </c>
      <c r="H13" s="34">
        <v>933.9551</v>
      </c>
      <c r="I13" s="7">
        <f aca="true" t="shared" si="9" ref="I13:I19">H13/G13</f>
        <v>1.114355824238786</v>
      </c>
      <c r="J13" s="51">
        <f t="shared" si="3"/>
        <v>95.84299999999996</v>
      </c>
      <c r="K13" s="33">
        <f t="shared" si="4"/>
        <v>-205.9054</v>
      </c>
      <c r="L13" s="60">
        <f t="shared" si="5"/>
        <v>38.16710000000012</v>
      </c>
      <c r="M13" s="75">
        <f t="shared" si="6"/>
        <v>0.01582053872314925</v>
      </c>
      <c r="N13" s="76">
        <f t="shared" si="7"/>
        <v>0.02233786008869729</v>
      </c>
    </row>
    <row r="14" spans="2:14" ht="15.75">
      <c r="B14" s="20" t="s">
        <v>13</v>
      </c>
      <c r="C14" s="33">
        <v>377.8041</v>
      </c>
      <c r="D14" s="34">
        <v>443.5827</v>
      </c>
      <c r="E14" s="7">
        <f t="shared" si="8"/>
        <v>1.1741076923199085</v>
      </c>
      <c r="F14" s="51">
        <f aca="true" t="shared" si="10" ref="F14:F19">D14-C14</f>
        <v>65.77859999999998</v>
      </c>
      <c r="G14" s="33">
        <v>321.5562</v>
      </c>
      <c r="H14" s="34">
        <v>482.4136</v>
      </c>
      <c r="I14" s="7">
        <f t="shared" si="9"/>
        <v>1.500246613189234</v>
      </c>
      <c r="J14" s="51">
        <f aca="true" t="shared" si="11" ref="J14:J19">H14-G14</f>
        <v>160.85739999999998</v>
      </c>
      <c r="K14" s="33">
        <f aca="true" t="shared" si="12" ref="K14:K19">D14-H14</f>
        <v>-38.830899999999986</v>
      </c>
      <c r="L14" s="60">
        <f aca="true" t="shared" si="13" ref="L14:L19">F14-J14</f>
        <v>-95.0788</v>
      </c>
      <c r="M14" s="75">
        <f t="shared" si="6"/>
        <v>0.009639063490128623</v>
      </c>
      <c r="N14" s="76">
        <f t="shared" si="7"/>
        <v>0.011538121588162833</v>
      </c>
    </row>
    <row r="15" spans="2:14" ht="15.75">
      <c r="B15" s="20" t="s">
        <v>15</v>
      </c>
      <c r="C15" s="33">
        <v>269.927</v>
      </c>
      <c r="D15" s="34">
        <v>298.1528</v>
      </c>
      <c r="E15" s="7">
        <f t="shared" si="8"/>
        <v>1.1045682721624734</v>
      </c>
      <c r="F15" s="51">
        <f t="shared" si="10"/>
        <v>28.225799999999992</v>
      </c>
      <c r="G15" s="33">
        <v>270.3865</v>
      </c>
      <c r="H15" s="34">
        <v>256.7179</v>
      </c>
      <c r="I15" s="7">
        <f t="shared" si="9"/>
        <v>0.9494479199220375</v>
      </c>
      <c r="J15" s="51">
        <f t="shared" si="11"/>
        <v>-13.668600000000026</v>
      </c>
      <c r="K15" s="33">
        <f t="shared" si="12"/>
        <v>41.43490000000003</v>
      </c>
      <c r="L15" s="60">
        <f t="shared" si="13"/>
        <v>41.89440000000002</v>
      </c>
      <c r="M15" s="75">
        <f t="shared" si="6"/>
        <v>0.006478868019333534</v>
      </c>
      <c r="N15" s="76">
        <f t="shared" si="7"/>
        <v>0.006140047345385428</v>
      </c>
    </row>
    <row r="16" spans="2:14" ht="15.75">
      <c r="B16" s="20" t="s">
        <v>17</v>
      </c>
      <c r="C16" s="33">
        <v>185.8272</v>
      </c>
      <c r="D16" s="34">
        <v>167.773</v>
      </c>
      <c r="E16" s="7">
        <f t="shared" si="8"/>
        <v>0.9028441476812866</v>
      </c>
      <c r="F16" s="51">
        <f t="shared" si="10"/>
        <v>-18.05420000000001</v>
      </c>
      <c r="G16" s="33">
        <v>48.469</v>
      </c>
      <c r="H16" s="34">
        <v>58.6277</v>
      </c>
      <c r="I16" s="7">
        <f t="shared" si="9"/>
        <v>1.2095916977862138</v>
      </c>
      <c r="J16" s="51">
        <f t="shared" si="11"/>
        <v>10.158699999999996</v>
      </c>
      <c r="K16" s="33">
        <f t="shared" si="12"/>
        <v>109.14529999999999</v>
      </c>
      <c r="L16" s="60">
        <f t="shared" si="13"/>
        <v>-28.212900000000005</v>
      </c>
      <c r="M16" s="75">
        <f>D16/46019.2736</f>
        <v>0.003645711608972463</v>
      </c>
      <c r="N16" s="76">
        <f>H16/41810.4105</f>
        <v>0.0014022273232643817</v>
      </c>
    </row>
    <row r="17" spans="2:14" ht="15.75">
      <c r="B17" s="20" t="s">
        <v>16</v>
      </c>
      <c r="C17" s="33">
        <v>186.3682</v>
      </c>
      <c r="D17" s="34">
        <v>159.6023</v>
      </c>
      <c r="E17" s="7">
        <f t="shared" si="8"/>
        <v>0.8563816144599777</v>
      </c>
      <c r="F17" s="51">
        <f t="shared" si="10"/>
        <v>-26.765899999999988</v>
      </c>
      <c r="G17" s="33">
        <v>63.9144</v>
      </c>
      <c r="H17" s="34">
        <v>87.3871</v>
      </c>
      <c r="I17" s="7">
        <f t="shared" si="9"/>
        <v>1.36725213723355</v>
      </c>
      <c r="J17" s="51">
        <f t="shared" si="11"/>
        <v>23.472700000000003</v>
      </c>
      <c r="K17" s="33">
        <f t="shared" si="12"/>
        <v>72.21520000000001</v>
      </c>
      <c r="L17" s="60">
        <f t="shared" si="13"/>
        <v>-50.23859999999999</v>
      </c>
      <c r="M17" s="75">
        <f t="shared" si="6"/>
        <v>0.003468162087634517</v>
      </c>
      <c r="N17" s="76">
        <f t="shared" si="7"/>
        <v>0.0020900799335610448</v>
      </c>
    </row>
    <row r="18" spans="2:14" ht="15.75">
      <c r="B18" s="20" t="s">
        <v>14</v>
      </c>
      <c r="C18" s="33">
        <v>124.0677</v>
      </c>
      <c r="D18" s="34">
        <v>133.2328</v>
      </c>
      <c r="E18" s="7">
        <f t="shared" si="8"/>
        <v>1.073871765173369</v>
      </c>
      <c r="F18" s="51">
        <f t="shared" si="10"/>
        <v>9.165099999999995</v>
      </c>
      <c r="G18" s="33">
        <v>186.3124</v>
      </c>
      <c r="H18" s="34">
        <v>242.6823</v>
      </c>
      <c r="I18" s="7">
        <f t="shared" si="9"/>
        <v>1.302555814857197</v>
      </c>
      <c r="J18" s="51">
        <f t="shared" si="11"/>
        <v>56.3699</v>
      </c>
      <c r="K18" s="33">
        <f t="shared" si="12"/>
        <v>-109.4495</v>
      </c>
      <c r="L18" s="60">
        <f t="shared" si="13"/>
        <v>-47.204800000000006</v>
      </c>
      <c r="M18" s="75">
        <f>D18/46019.2736</f>
        <v>0.002895152173805716</v>
      </c>
      <c r="N18" s="76">
        <f>H18/41810.4105</f>
        <v>0.005804351047928601</v>
      </c>
    </row>
    <row r="19" spans="2:14" ht="15.75">
      <c r="B19" s="20" t="s">
        <v>18</v>
      </c>
      <c r="C19" s="33">
        <v>124.5704</v>
      </c>
      <c r="D19" s="34">
        <v>87.4628</v>
      </c>
      <c r="E19" s="7">
        <f t="shared" si="8"/>
        <v>0.7021154303108924</v>
      </c>
      <c r="F19" s="51">
        <f t="shared" si="10"/>
        <v>-37.107600000000005</v>
      </c>
      <c r="G19" s="33">
        <v>183.0996</v>
      </c>
      <c r="H19" s="34">
        <v>210.9168</v>
      </c>
      <c r="I19" s="7">
        <f t="shared" si="9"/>
        <v>1.1519238709423723</v>
      </c>
      <c r="J19" s="51">
        <f t="shared" si="11"/>
        <v>27.817199999999985</v>
      </c>
      <c r="K19" s="33">
        <f t="shared" si="12"/>
        <v>-123.454</v>
      </c>
      <c r="L19" s="60">
        <f t="shared" si="13"/>
        <v>-64.92479999999999</v>
      </c>
      <c r="M19" s="75">
        <f>D19/46019.2736</f>
        <v>0.0019005688955507547</v>
      </c>
      <c r="N19" s="76">
        <f>H19/41810.4105</f>
        <v>0.005044600076337447</v>
      </c>
    </row>
    <row r="20" spans="2:14" ht="16.5" thickBot="1">
      <c r="B20" s="20" t="s">
        <v>19</v>
      </c>
      <c r="C20" s="35">
        <v>36.5888</v>
      </c>
      <c r="D20" s="36">
        <v>32.9275</v>
      </c>
      <c r="E20" s="9">
        <f aca="true" t="shared" si="14" ref="E20:E27">D20/C20</f>
        <v>0.8999338595417178</v>
      </c>
      <c r="F20" s="52">
        <f aca="true" t="shared" si="15" ref="F20:F34">D20-C20</f>
        <v>-3.661299999999997</v>
      </c>
      <c r="G20" s="35">
        <v>48.8235</v>
      </c>
      <c r="H20" s="36">
        <v>41.8119</v>
      </c>
      <c r="I20" s="9">
        <f aca="true" t="shared" si="16" ref="I20:I27">H20/G20</f>
        <v>0.8563888291498971</v>
      </c>
      <c r="J20" s="52">
        <f aca="true" t="shared" si="17" ref="J20:J34">H20-G20</f>
        <v>-7.011600000000001</v>
      </c>
      <c r="K20" s="35">
        <f aca="true" t="shared" si="18" ref="K20:K34">D20-H20</f>
        <v>-8.8844</v>
      </c>
      <c r="L20" s="61">
        <f aca="true" t="shared" si="19" ref="L20:L34">F20-J20</f>
        <v>3.3503000000000043</v>
      </c>
      <c r="M20" s="77">
        <f t="shared" si="6"/>
        <v>0.0007155154226510868</v>
      </c>
      <c r="N20" s="78">
        <f t="shared" si="7"/>
        <v>0.001000035625098682</v>
      </c>
    </row>
    <row r="21" spans="2:14" ht="16.5" thickBot="1">
      <c r="B21" s="21" t="s">
        <v>22</v>
      </c>
      <c r="C21" s="37">
        <f>SUM(C6:C20)</f>
        <v>23049.5069</v>
      </c>
      <c r="D21" s="38">
        <f>SUM(D6:D20)</f>
        <v>25734.9205</v>
      </c>
      <c r="E21" s="16">
        <f t="shared" si="14"/>
        <v>1.116506336194116</v>
      </c>
      <c r="F21" s="53">
        <f t="shared" si="15"/>
        <v>2685.4136</v>
      </c>
      <c r="G21" s="37">
        <f>SUM(G6:G20)</f>
        <v>19121.717999999997</v>
      </c>
      <c r="H21" s="53">
        <f>SUM(H6:H20)</f>
        <v>22159.6339</v>
      </c>
      <c r="I21" s="16">
        <f t="shared" si="16"/>
        <v>1.1588725395908466</v>
      </c>
      <c r="J21" s="62">
        <f t="shared" si="17"/>
        <v>3037.9159000000036</v>
      </c>
      <c r="K21" s="37">
        <f t="shared" si="18"/>
        <v>3575.2865999999995</v>
      </c>
      <c r="L21" s="63">
        <f t="shared" si="19"/>
        <v>-352.50230000000374</v>
      </c>
      <c r="M21" s="79">
        <f t="shared" si="6"/>
        <v>0.5592204849578504</v>
      </c>
      <c r="N21" s="80">
        <f t="shared" si="7"/>
        <v>0.5300027824409904</v>
      </c>
    </row>
    <row r="22" spans="2:14" ht="16.5" thickTop="1">
      <c r="B22" s="22" t="s">
        <v>31</v>
      </c>
      <c r="C22" s="41">
        <v>1990.3893</v>
      </c>
      <c r="D22" s="42">
        <v>2378.7319</v>
      </c>
      <c r="E22" s="10">
        <f>D22/C22</f>
        <v>1.1951088663911127</v>
      </c>
      <c r="F22" s="55">
        <f t="shared" si="15"/>
        <v>388.3426000000002</v>
      </c>
      <c r="G22" s="41">
        <v>1448.4856</v>
      </c>
      <c r="H22" s="42">
        <v>1861.7789</v>
      </c>
      <c r="I22" s="10">
        <f>H22/G22</f>
        <v>1.2853278624240378</v>
      </c>
      <c r="J22" s="55">
        <f t="shared" si="17"/>
        <v>413.29330000000004</v>
      </c>
      <c r="K22" s="41">
        <f t="shared" si="18"/>
        <v>516.9530000000002</v>
      </c>
      <c r="L22" s="65">
        <f t="shared" si="19"/>
        <v>-24.95069999999987</v>
      </c>
      <c r="M22" s="73">
        <f t="shared" si="6"/>
        <v>0.05168990542258364</v>
      </c>
      <c r="N22" s="74">
        <f t="shared" si="7"/>
        <v>0.04452907488196032</v>
      </c>
    </row>
    <row r="23" spans="2:14" ht="15.75">
      <c r="B23" s="22" t="s">
        <v>34</v>
      </c>
      <c r="C23" s="39">
        <v>2034.0947</v>
      </c>
      <c r="D23" s="40">
        <v>2517.8842</v>
      </c>
      <c r="E23" s="11">
        <f>D23/C23</f>
        <v>1.237840204784959</v>
      </c>
      <c r="F23" s="54">
        <f>D23-C23</f>
        <v>483.78949999999986</v>
      </c>
      <c r="G23" s="39">
        <v>954.5094</v>
      </c>
      <c r="H23" s="40">
        <v>1283.5985</v>
      </c>
      <c r="I23" s="11">
        <f>H23/G23</f>
        <v>1.3447730320937645</v>
      </c>
      <c r="J23" s="54">
        <f>H23-G23</f>
        <v>329.08910000000003</v>
      </c>
      <c r="K23" s="39">
        <f>D23-H23</f>
        <v>1234.2857</v>
      </c>
      <c r="L23" s="64">
        <f>F23-J23</f>
        <v>154.70039999999983</v>
      </c>
      <c r="M23" s="77">
        <f t="shared" si="6"/>
        <v>0.05471368848377476</v>
      </c>
      <c r="N23" s="82">
        <f t="shared" si="7"/>
        <v>0.03070045198432099</v>
      </c>
    </row>
    <row r="24" spans="2:14" ht="15.75">
      <c r="B24" s="22" t="s">
        <v>23</v>
      </c>
      <c r="C24" s="41">
        <v>1446.4953</v>
      </c>
      <c r="D24" s="42">
        <v>1869.4426</v>
      </c>
      <c r="E24" s="10">
        <f t="shared" si="14"/>
        <v>1.292394520742653</v>
      </c>
      <c r="F24" s="55">
        <f t="shared" si="15"/>
        <v>422.94730000000004</v>
      </c>
      <c r="G24" s="41">
        <v>1807.5826</v>
      </c>
      <c r="H24" s="42">
        <v>2020.9874</v>
      </c>
      <c r="I24" s="10">
        <f t="shared" si="16"/>
        <v>1.1180608841886397</v>
      </c>
      <c r="J24" s="55">
        <f t="shared" si="17"/>
        <v>213.40480000000002</v>
      </c>
      <c r="K24" s="41">
        <f t="shared" si="18"/>
        <v>-151.5447999999999</v>
      </c>
      <c r="L24" s="65">
        <f t="shared" si="19"/>
        <v>209.54250000000002</v>
      </c>
      <c r="M24" s="77">
        <f t="shared" si="6"/>
        <v>0.040623035822973094</v>
      </c>
      <c r="N24" s="81">
        <f t="shared" si="7"/>
        <v>0.04833694230292238</v>
      </c>
    </row>
    <row r="25" spans="2:14" ht="15.75">
      <c r="B25" s="22" t="s">
        <v>40</v>
      </c>
      <c r="C25" s="41">
        <v>1321.452</v>
      </c>
      <c r="D25" s="42">
        <v>1682.1079</v>
      </c>
      <c r="E25" s="10">
        <f t="shared" si="14"/>
        <v>1.2729239503213132</v>
      </c>
      <c r="F25" s="55">
        <f t="shared" si="15"/>
        <v>360.6559</v>
      </c>
      <c r="G25" s="41">
        <v>1166.3775</v>
      </c>
      <c r="H25" s="42">
        <v>1371.8524</v>
      </c>
      <c r="I25" s="10">
        <f t="shared" si="16"/>
        <v>1.1761650066123532</v>
      </c>
      <c r="J25" s="55">
        <f t="shared" si="17"/>
        <v>205.47489999999993</v>
      </c>
      <c r="K25" s="41">
        <f t="shared" si="18"/>
        <v>310.2555</v>
      </c>
      <c r="L25" s="65">
        <f t="shared" si="19"/>
        <v>155.18100000000004</v>
      </c>
      <c r="M25" s="77">
        <f t="shared" si="6"/>
        <v>0.0365522479694247</v>
      </c>
      <c r="N25" s="81">
        <f t="shared" si="7"/>
        <v>0.03281126359665854</v>
      </c>
    </row>
    <row r="26" spans="2:14" ht="15.75">
      <c r="B26" s="22" t="s">
        <v>24</v>
      </c>
      <c r="C26" s="41">
        <v>416.1617</v>
      </c>
      <c r="D26" s="42">
        <v>511.522</v>
      </c>
      <c r="E26" s="10">
        <f t="shared" si="14"/>
        <v>1.229142422284415</v>
      </c>
      <c r="F26" s="55">
        <f t="shared" si="15"/>
        <v>95.3603</v>
      </c>
      <c r="G26" s="41">
        <v>342.2831</v>
      </c>
      <c r="H26" s="42">
        <v>459.9431</v>
      </c>
      <c r="I26" s="10">
        <f t="shared" si="16"/>
        <v>1.3437505386622945</v>
      </c>
      <c r="J26" s="55">
        <f t="shared" si="17"/>
        <v>117.66000000000003</v>
      </c>
      <c r="K26" s="41">
        <f t="shared" si="18"/>
        <v>51.578899999999976</v>
      </c>
      <c r="L26" s="65">
        <f t="shared" si="19"/>
        <v>-22.29970000000003</v>
      </c>
      <c r="M26" s="77">
        <f t="shared" si="6"/>
        <v>0.011115386228086834</v>
      </c>
      <c r="N26" s="81">
        <f t="shared" si="7"/>
        <v>0.01100068366944161</v>
      </c>
    </row>
    <row r="27" spans="2:14" ht="15.75">
      <c r="B27" s="27" t="s">
        <v>35</v>
      </c>
      <c r="C27" s="41">
        <v>311.1078</v>
      </c>
      <c r="D27" s="42">
        <v>410.1798</v>
      </c>
      <c r="E27" s="10">
        <f t="shared" si="14"/>
        <v>1.31844910349403</v>
      </c>
      <c r="F27" s="55">
        <f t="shared" si="15"/>
        <v>99.072</v>
      </c>
      <c r="G27" s="41">
        <v>84.483</v>
      </c>
      <c r="H27" s="42">
        <v>118.2931</v>
      </c>
      <c r="I27" s="10">
        <f t="shared" si="16"/>
        <v>1.400200040244783</v>
      </c>
      <c r="J27" s="55">
        <f t="shared" si="17"/>
        <v>33.81009999999999</v>
      </c>
      <c r="K27" s="41">
        <f t="shared" si="18"/>
        <v>291.8867</v>
      </c>
      <c r="L27" s="65">
        <f t="shared" si="19"/>
        <v>65.26190000000001</v>
      </c>
      <c r="M27" s="77">
        <f t="shared" si="6"/>
        <v>0.008913217613239335</v>
      </c>
      <c r="N27" s="81">
        <f t="shared" si="7"/>
        <v>0.0028292738240395894</v>
      </c>
    </row>
    <row r="28" spans="2:14" ht="15.75">
      <c r="B28" s="25" t="s">
        <v>26</v>
      </c>
      <c r="C28" s="43">
        <v>88.8896</v>
      </c>
      <c r="D28" s="44">
        <v>108.5684</v>
      </c>
      <c r="E28" s="10">
        <f aca="true" t="shared" si="20" ref="E28:E34">D28/C28</f>
        <v>1.2213847289221686</v>
      </c>
      <c r="F28" s="55">
        <f t="shared" si="15"/>
        <v>19.678799999999995</v>
      </c>
      <c r="G28" s="43">
        <v>27.9704</v>
      </c>
      <c r="H28" s="44">
        <v>37.9932</v>
      </c>
      <c r="I28" s="12">
        <f aca="true" t="shared" si="21" ref="I28:I34">H28/G28</f>
        <v>1.3583359551525898</v>
      </c>
      <c r="J28" s="55">
        <f t="shared" si="17"/>
        <v>10.0228</v>
      </c>
      <c r="K28" s="41">
        <f t="shared" si="18"/>
        <v>70.5752</v>
      </c>
      <c r="L28" s="66">
        <f t="shared" si="19"/>
        <v>9.655999999999995</v>
      </c>
      <c r="M28" s="77">
        <f t="shared" si="6"/>
        <v>0.0023591941268712247</v>
      </c>
      <c r="N28" s="83">
        <f t="shared" si="7"/>
        <v>0.0009087019128884181</v>
      </c>
    </row>
    <row r="29" spans="2:14" ht="15.75">
      <c r="B29" s="25" t="s">
        <v>27</v>
      </c>
      <c r="C29" s="43">
        <v>32.4697</v>
      </c>
      <c r="D29" s="44">
        <v>80.1631</v>
      </c>
      <c r="E29" s="10">
        <f>D29/C29</f>
        <v>2.4688586589959254</v>
      </c>
      <c r="F29" s="55">
        <f>D29-C29</f>
        <v>47.6934</v>
      </c>
      <c r="G29" s="43">
        <v>7.3615</v>
      </c>
      <c r="H29" s="44">
        <v>8.8912</v>
      </c>
      <c r="I29" s="12">
        <f>H29/G29</f>
        <v>1.2077973239149629</v>
      </c>
      <c r="J29" s="55">
        <f>H29-G29</f>
        <v>1.5296999999999992</v>
      </c>
      <c r="K29" s="41">
        <f>D29-H29</f>
        <v>71.2719</v>
      </c>
      <c r="L29" s="66">
        <f>F29-J29</f>
        <v>46.1637</v>
      </c>
      <c r="M29" s="77">
        <f t="shared" si="6"/>
        <v>0.00174194622663492</v>
      </c>
      <c r="N29" s="83">
        <f t="shared" si="7"/>
        <v>0.000212655171132558</v>
      </c>
    </row>
    <row r="30" spans="2:14" ht="15.75">
      <c r="B30" s="25" t="s">
        <v>25</v>
      </c>
      <c r="C30" s="43">
        <v>65.4375</v>
      </c>
      <c r="D30" s="44">
        <v>70.3695</v>
      </c>
      <c r="E30" s="10">
        <f>D30/C30</f>
        <v>1.0753696275071634</v>
      </c>
      <c r="F30" s="55">
        <f t="shared" si="15"/>
        <v>4.932000000000002</v>
      </c>
      <c r="G30" s="43">
        <v>8.2421</v>
      </c>
      <c r="H30" s="44">
        <v>9.6875</v>
      </c>
      <c r="I30" s="12">
        <f>H30/G30</f>
        <v>1.1753679280765823</v>
      </c>
      <c r="J30" s="55">
        <f t="shared" si="17"/>
        <v>1.4453999999999994</v>
      </c>
      <c r="K30" s="41">
        <f t="shared" si="18"/>
        <v>60.682</v>
      </c>
      <c r="L30" s="66">
        <f t="shared" si="19"/>
        <v>3.486600000000003</v>
      </c>
      <c r="M30" s="77">
        <f t="shared" si="6"/>
        <v>0.0015291310465187352</v>
      </c>
      <c r="N30" s="83">
        <f t="shared" si="7"/>
        <v>0.00023170066699058122</v>
      </c>
    </row>
    <row r="31" spans="2:14" ht="15.75">
      <c r="B31" s="26" t="s">
        <v>29</v>
      </c>
      <c r="C31" s="45">
        <v>15.8768</v>
      </c>
      <c r="D31" s="46">
        <v>23.4931</v>
      </c>
      <c r="E31" s="13">
        <f t="shared" si="20"/>
        <v>1.4797125365312909</v>
      </c>
      <c r="F31" s="56">
        <f t="shared" si="15"/>
        <v>7.616299999999999</v>
      </c>
      <c r="G31" s="45">
        <v>31.7388</v>
      </c>
      <c r="H31" s="46">
        <v>29.2496</v>
      </c>
      <c r="I31" s="14">
        <f t="shared" si="21"/>
        <v>0.9215723341777257</v>
      </c>
      <c r="J31" s="56">
        <f t="shared" si="17"/>
        <v>-2.4892000000000003</v>
      </c>
      <c r="K31" s="67">
        <f t="shared" si="18"/>
        <v>-5.756500000000003</v>
      </c>
      <c r="L31" s="68">
        <f t="shared" si="19"/>
        <v>10.1055</v>
      </c>
      <c r="M31" s="77">
        <f t="shared" si="6"/>
        <v>0.0005105056677817704</v>
      </c>
      <c r="N31" s="84">
        <f t="shared" si="7"/>
        <v>0.0006995769630149889</v>
      </c>
    </row>
    <row r="32" spans="2:14" ht="16.5" thickBot="1">
      <c r="B32" s="25" t="s">
        <v>28</v>
      </c>
      <c r="C32" s="45">
        <v>6.869</v>
      </c>
      <c r="D32" s="46">
        <v>7.5107</v>
      </c>
      <c r="E32" s="10">
        <f t="shared" si="20"/>
        <v>1.093419711748435</v>
      </c>
      <c r="F32" s="55">
        <f t="shared" si="15"/>
        <v>0.6417000000000002</v>
      </c>
      <c r="G32" s="45">
        <v>10.0492</v>
      </c>
      <c r="H32" s="46">
        <v>7.5837</v>
      </c>
      <c r="I32" s="12">
        <f t="shared" si="21"/>
        <v>0.7546570871313139</v>
      </c>
      <c r="J32" s="55">
        <f t="shared" si="17"/>
        <v>-2.4655000000000005</v>
      </c>
      <c r="K32" s="41">
        <f t="shared" si="18"/>
        <v>-0.0730000000000004</v>
      </c>
      <c r="L32" s="66">
        <f t="shared" si="19"/>
        <v>3.1072000000000006</v>
      </c>
      <c r="M32" s="77">
        <f t="shared" si="6"/>
        <v>0.0001632077043475975</v>
      </c>
      <c r="N32" s="83">
        <f t="shared" si="7"/>
        <v>0.00018138305530389376</v>
      </c>
    </row>
    <row r="33" spans="2:14" ht="17.25" customHeight="1" thickBot="1" thickTop="1">
      <c r="B33" s="23" t="s">
        <v>30</v>
      </c>
      <c r="C33" s="71">
        <f>C23+C24+C25+C22+C26+C27+C28+C29+C30+C31+C32</f>
        <v>7729.243399999999</v>
      </c>
      <c r="D33" s="72">
        <f>D23+D24+D25+D22+D26+D27+D28+D29+D30+D31+D32</f>
        <v>9659.973200000002</v>
      </c>
      <c r="E33" s="17">
        <f t="shared" si="20"/>
        <v>1.2497954456965352</v>
      </c>
      <c r="F33" s="57">
        <f t="shared" si="15"/>
        <v>1930.7298000000028</v>
      </c>
      <c r="G33" s="47">
        <f>G23+G24+G25+G22+G26+G27+G28+G29+G30+G31+G32</f>
        <v>5889.083200000001</v>
      </c>
      <c r="H33" s="47">
        <f>H23+H24+H25+H22+H26+H27+H28+H29+H30+H31+H32</f>
        <v>7209.8586000000005</v>
      </c>
      <c r="I33" s="17">
        <f t="shared" si="21"/>
        <v>1.2242752148585707</v>
      </c>
      <c r="J33" s="57">
        <f t="shared" si="17"/>
        <v>1320.7753999999995</v>
      </c>
      <c r="K33" s="69">
        <f t="shared" si="18"/>
        <v>2450.1146000000017</v>
      </c>
      <c r="L33" s="57">
        <f t="shared" si="19"/>
        <v>609.9544000000033</v>
      </c>
      <c r="M33" s="85">
        <f t="shared" si="6"/>
        <v>0.20991146631223667</v>
      </c>
      <c r="N33" s="86">
        <f t="shared" si="7"/>
        <v>0.1724417080286739</v>
      </c>
    </row>
    <row r="34" spans="2:14" ht="18.75" customHeight="1" thickBot="1" thickTop="1">
      <c r="B34" s="24" t="s">
        <v>36</v>
      </c>
      <c r="C34" s="48">
        <f>C21+C33</f>
        <v>30778.7503</v>
      </c>
      <c r="D34" s="49">
        <f>D21+D33</f>
        <v>35394.8937</v>
      </c>
      <c r="E34" s="15">
        <f t="shared" si="20"/>
        <v>1.149978259513675</v>
      </c>
      <c r="F34" s="58">
        <f t="shared" si="15"/>
        <v>4616.143400000001</v>
      </c>
      <c r="G34" s="48">
        <f>G21+G33</f>
        <v>25010.801199999998</v>
      </c>
      <c r="H34" s="49">
        <f>H21+H33</f>
        <v>29369.4925</v>
      </c>
      <c r="I34" s="15">
        <f t="shared" si="21"/>
        <v>1.1742723579762813</v>
      </c>
      <c r="J34" s="58">
        <f t="shared" si="17"/>
        <v>4358.691300000002</v>
      </c>
      <c r="K34" s="70">
        <f t="shared" si="18"/>
        <v>6025.4012</v>
      </c>
      <c r="L34" s="58">
        <f t="shared" si="19"/>
        <v>257.4520999999986</v>
      </c>
      <c r="M34" s="87">
        <f t="shared" si="6"/>
        <v>0.7691319512700869</v>
      </c>
      <c r="N34" s="88">
        <f t="shared" si="7"/>
        <v>0.7024444904696643</v>
      </c>
    </row>
    <row r="35" ht="16.5" thickTop="1">
      <c r="B35" s="28" t="s">
        <v>37</v>
      </c>
    </row>
  </sheetData>
  <sheetProtection/>
  <mergeCells count="8">
    <mergeCell ref="M4:N4"/>
    <mergeCell ref="B1:J1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31496062992125984" bottom="0.2362204724409449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TorosAg</cp:lastModifiedBy>
  <cp:lastPrinted>2010-09-07T07:14:36Z</cp:lastPrinted>
  <dcterms:created xsi:type="dcterms:W3CDTF">2000-05-08T09:28:39Z</dcterms:created>
  <dcterms:modified xsi:type="dcterms:W3CDTF">2011-10-05T12:42:18Z</dcterms:modified>
  <cp:category/>
  <cp:version/>
  <cp:contentType/>
  <cp:contentStatus/>
</cp:coreProperties>
</file>