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<sst xmlns="http://schemas.openxmlformats.org/spreadsheetml/2006/main" count="45" uniqueCount="42">
  <si>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KIVITEL</t>
  </si>
  <si>
    <t>Változás</t>
  </si>
  <si>
    <t>BEHOZATAL</t>
  </si>
  <si>
    <t>EGYENLEG</t>
  </si>
  <si>
    <t>ORSZÁG</t>
  </si>
  <si>
    <t>Németország</t>
  </si>
  <si>
    <t>Ausztria</t>
  </si>
  <si>
    <t>Olaszország</t>
  </si>
  <si>
    <t>Hollandia</t>
  </si>
  <si>
    <t>Franciaország</t>
  </si>
  <si>
    <t>Nagy Britannia</t>
  </si>
  <si>
    <t>Belgium</t>
  </si>
  <si>
    <t>Spanyolország</t>
  </si>
  <si>
    <t>Svédország</t>
  </si>
  <si>
    <t>Finnország</t>
  </si>
  <si>
    <t>Dánia</t>
  </si>
  <si>
    <t>Portugália</t>
  </si>
  <si>
    <t>Görögország</t>
  </si>
  <si>
    <t>Írország</t>
  </si>
  <si>
    <t>Luxemburg</t>
  </si>
  <si>
    <t>M.e.: MEUR</t>
  </si>
  <si>
    <t xml:space="preserve">Index </t>
  </si>
  <si>
    <t>EU 15</t>
  </si>
  <si>
    <t xml:space="preserve">   Lengyelország</t>
  </si>
  <si>
    <t xml:space="preserve">   Szlovénia</t>
  </si>
  <si>
    <t xml:space="preserve">   Lettország</t>
  </si>
  <si>
    <t xml:space="preserve">   Litvánia</t>
  </si>
  <si>
    <t xml:space="preserve">   Észtország</t>
  </si>
  <si>
    <t xml:space="preserve">   Málta</t>
  </si>
  <si>
    <t xml:space="preserve">   Ciprus</t>
  </si>
  <si>
    <t xml:space="preserve">   új EU tagok</t>
  </si>
  <si>
    <t xml:space="preserve">   Szlovákia</t>
  </si>
  <si>
    <t>kivitelből</t>
  </si>
  <si>
    <t>behozatalból</t>
  </si>
  <si>
    <t xml:space="preserve">   Románia</t>
  </si>
  <si>
    <t xml:space="preserve">   Bulgária</t>
  </si>
  <si>
    <t>EU 27</t>
  </si>
  <si>
    <t>Forrás: KSH</t>
  </si>
  <si>
    <t>(2011. évi exportunk csökkenő sorrendjében)</t>
  </si>
  <si>
    <r>
      <t xml:space="preserve">RÉSZESEDÉS </t>
    </r>
    <r>
      <rPr>
        <sz val="10"/>
        <rFont val="Arial CE"/>
        <family val="0"/>
      </rPr>
      <t>az összes 2011. évi</t>
    </r>
  </si>
  <si>
    <t xml:space="preserve">   Csehország</t>
  </si>
  <si>
    <t xml:space="preserve"> Külkereskedelmi forgalmunk az EU tagállamokkal  I-VIII. hó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</si>
</sst>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-40E]yyyy\.\ mmmm\ d\."/>
  </numFmts>
  <fonts count="46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6" fontId="1" fillId="0" borderId="15" xfId="62" applyNumberFormat="1" applyFont="1" applyBorder="1" applyAlignment="1">
      <alignment horizontal="right"/>
    </xf>
    <xf numFmtId="166" fontId="1" fillId="0" borderId="16" xfId="62" applyNumberFormat="1" applyFont="1" applyBorder="1" applyAlignment="1">
      <alignment horizontal="right"/>
    </xf>
    <xf numFmtId="166" fontId="1" fillId="0" borderId="17" xfId="62" applyNumberFormat="1" applyFont="1" applyBorder="1" applyAlignment="1">
      <alignment horizontal="right"/>
    </xf>
    <xf numFmtId="166" fontId="1" fillId="0" borderId="15" xfId="62" applyNumberFormat="1" applyFont="1" applyBorder="1" applyAlignment="1">
      <alignment/>
    </xf>
    <xf numFmtId="166" fontId="1" fillId="0" borderId="16" xfId="62" applyNumberFormat="1" applyFont="1" applyBorder="1" applyAlignment="1">
      <alignment/>
    </xf>
    <xf numFmtId="166" fontId="5" fillId="0" borderId="15" xfId="62" applyNumberFormat="1" applyFont="1" applyBorder="1" applyAlignment="1">
      <alignment/>
    </xf>
    <xf numFmtId="166" fontId="1" fillId="0" borderId="17" xfId="62" applyNumberFormat="1" applyFont="1" applyBorder="1" applyAlignment="1">
      <alignment/>
    </xf>
    <xf numFmtId="166" fontId="5" fillId="0" borderId="17" xfId="62" applyNumberFormat="1" applyFont="1" applyBorder="1" applyAlignment="1">
      <alignment/>
    </xf>
    <xf numFmtId="166" fontId="6" fillId="0" borderId="18" xfId="62" applyNumberFormat="1" applyFont="1" applyBorder="1" applyAlignment="1">
      <alignment/>
    </xf>
    <xf numFmtId="166" fontId="8" fillId="0" borderId="19" xfId="62" applyNumberFormat="1" applyFont="1" applyBorder="1" applyAlignment="1">
      <alignment horizontal="right"/>
    </xf>
    <xf numFmtId="166" fontId="7" fillId="0" borderId="18" xfId="62" applyNumberFormat="1" applyFont="1" applyBorder="1" applyAlignment="1">
      <alignment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8" fillId="0" borderId="23" xfId="0" applyFont="1" applyBorder="1" applyAlignment="1">
      <alignment horizontal="left" indent="1"/>
    </xf>
    <xf numFmtId="0" fontId="1" fillId="0" borderId="21" xfId="0" applyFont="1" applyBorder="1" applyAlignment="1">
      <alignment horizontal="left"/>
    </xf>
    <xf numFmtId="0" fontId="8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65" fontId="1" fillId="0" borderId="29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165" fontId="1" fillId="0" borderId="30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1" fillId="0" borderId="31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165" fontId="8" fillId="0" borderId="32" xfId="0" applyNumberFormat="1" applyFont="1" applyBorder="1" applyAlignment="1">
      <alignment horizontal="right"/>
    </xf>
    <xf numFmtId="165" fontId="8" fillId="0" borderId="33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/>
    </xf>
    <xf numFmtId="165" fontId="1" fillId="0" borderId="34" xfId="0" applyNumberFormat="1" applyFont="1" applyBorder="1" applyAlignment="1">
      <alignment/>
    </xf>
    <xf numFmtId="165" fontId="1" fillId="0" borderId="30" xfId="0" applyNumberFormat="1" applyFont="1" applyBorder="1" applyAlignment="1">
      <alignment/>
    </xf>
    <xf numFmtId="165" fontId="1" fillId="0" borderId="35" xfId="0" applyNumberFormat="1" applyFont="1" applyBorder="1" applyAlignment="1">
      <alignment/>
    </xf>
    <xf numFmtId="165" fontId="5" fillId="0" borderId="30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5" fontId="7" fillId="0" borderId="36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1" fillId="0" borderId="37" xfId="0" applyNumberFormat="1" applyFont="1" applyBorder="1" applyAlignment="1">
      <alignment horizontal="right"/>
    </xf>
    <xf numFmtId="165" fontId="1" fillId="0" borderId="38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 horizontal="right"/>
    </xf>
    <xf numFmtId="165" fontId="8" fillId="0" borderId="40" xfId="0" applyNumberFormat="1" applyFont="1" applyBorder="1" applyAlignment="1">
      <alignment horizontal="right"/>
    </xf>
    <xf numFmtId="165" fontId="1" fillId="0" borderId="41" xfId="0" applyNumberFormat="1" applyFont="1" applyBorder="1" applyAlignment="1">
      <alignment/>
    </xf>
    <xf numFmtId="165" fontId="1" fillId="0" borderId="42" xfId="0" applyNumberFormat="1" applyFont="1" applyBorder="1" applyAlignment="1">
      <alignment/>
    </xf>
    <xf numFmtId="165" fontId="1" fillId="0" borderId="43" xfId="0" applyNumberFormat="1" applyFont="1" applyBorder="1" applyAlignment="1">
      <alignment/>
    </xf>
    <xf numFmtId="165" fontId="7" fillId="0" borderId="44" xfId="0" applyNumberFormat="1" applyFont="1" applyBorder="1" applyAlignment="1">
      <alignment/>
    </xf>
    <xf numFmtId="165" fontId="6" fillId="0" borderId="44" xfId="0" applyNumberFormat="1" applyFont="1" applyBorder="1" applyAlignment="1">
      <alignment/>
    </xf>
    <xf numFmtId="165" fontId="1" fillId="0" borderId="45" xfId="0" applyNumberFormat="1" applyFont="1" applyBorder="1" applyAlignment="1">
      <alignment horizontal="right"/>
    </xf>
    <xf numFmtId="165" fontId="1" fillId="0" borderId="46" xfId="0" applyNumberFormat="1" applyFont="1" applyBorder="1" applyAlignment="1">
      <alignment horizontal="right"/>
    </xf>
    <xf numFmtId="165" fontId="1" fillId="0" borderId="47" xfId="0" applyNumberFormat="1" applyFont="1" applyBorder="1" applyAlignment="1">
      <alignment horizontal="right"/>
    </xf>
    <xf numFmtId="165" fontId="8" fillId="0" borderId="48" xfId="0" applyNumberFormat="1" applyFont="1" applyBorder="1" applyAlignment="1">
      <alignment horizontal="right"/>
    </xf>
    <xf numFmtId="165" fontId="8" fillId="0" borderId="49" xfId="0" applyNumberFormat="1" applyFont="1" applyBorder="1" applyAlignment="1">
      <alignment horizontal="right"/>
    </xf>
    <xf numFmtId="165" fontId="1" fillId="0" borderId="45" xfId="0" applyNumberFormat="1" applyFont="1" applyBorder="1" applyAlignment="1">
      <alignment/>
    </xf>
    <xf numFmtId="165" fontId="1" fillId="0" borderId="46" xfId="0" applyNumberFormat="1" applyFont="1" applyBorder="1" applyAlignment="1">
      <alignment/>
    </xf>
    <xf numFmtId="165" fontId="5" fillId="0" borderId="46" xfId="0" applyNumberFormat="1" applyFont="1" applyBorder="1" applyAlignment="1">
      <alignment/>
    </xf>
    <xf numFmtId="165" fontId="1" fillId="0" borderId="31" xfId="0" applyNumberFormat="1" applyFont="1" applyBorder="1" applyAlignment="1">
      <alignment/>
    </xf>
    <xf numFmtId="165" fontId="5" fillId="0" borderId="47" xfId="0" applyNumberFormat="1" applyFont="1" applyBorder="1" applyAlignment="1">
      <alignment/>
    </xf>
    <xf numFmtId="165" fontId="7" fillId="0" borderId="50" xfId="0" applyNumberFormat="1" applyFont="1" applyBorder="1" applyAlignment="1">
      <alignment/>
    </xf>
    <xf numFmtId="165" fontId="6" fillId="0" borderId="50" xfId="0" applyNumberFormat="1" applyFont="1" applyBorder="1" applyAlignment="1">
      <alignment/>
    </xf>
    <xf numFmtId="165" fontId="7" fillId="0" borderId="51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6" fontId="5" fillId="0" borderId="52" xfId="0" applyNumberFormat="1" applyFont="1" applyBorder="1" applyAlignment="1">
      <alignment/>
    </xf>
    <xf numFmtId="10" fontId="1" fillId="0" borderId="30" xfId="0" applyNumberFormat="1" applyFont="1" applyBorder="1" applyAlignment="1">
      <alignment horizontal="right"/>
    </xf>
    <xf numFmtId="10" fontId="1" fillId="0" borderId="46" xfId="0" applyNumberFormat="1" applyFont="1" applyBorder="1" applyAlignment="1">
      <alignment horizontal="right"/>
    </xf>
    <xf numFmtId="10" fontId="1" fillId="0" borderId="31" xfId="0" applyNumberFormat="1" applyFont="1" applyBorder="1" applyAlignment="1">
      <alignment horizontal="right"/>
    </xf>
    <xf numFmtId="10" fontId="1" fillId="0" borderId="47" xfId="0" applyNumberFormat="1" applyFont="1" applyBorder="1" applyAlignment="1">
      <alignment horizontal="right"/>
    </xf>
    <xf numFmtId="10" fontId="8" fillId="0" borderId="32" xfId="0" applyNumberFormat="1" applyFont="1" applyBorder="1" applyAlignment="1">
      <alignment horizontal="right"/>
    </xf>
    <xf numFmtId="10" fontId="8" fillId="0" borderId="49" xfId="0" applyNumberFormat="1" applyFont="1" applyBorder="1" applyAlignment="1">
      <alignment horizontal="right"/>
    </xf>
    <xf numFmtId="10" fontId="1" fillId="0" borderId="46" xfId="0" applyNumberFormat="1" applyFont="1" applyBorder="1" applyAlignment="1">
      <alignment/>
    </xf>
    <xf numFmtId="10" fontId="1" fillId="0" borderId="45" xfId="0" applyNumberFormat="1" applyFont="1" applyBorder="1" applyAlignment="1">
      <alignment/>
    </xf>
    <xf numFmtId="10" fontId="5" fillId="0" borderId="46" xfId="0" applyNumberFormat="1" applyFont="1" applyBorder="1" applyAlignment="1">
      <alignment/>
    </xf>
    <xf numFmtId="10" fontId="5" fillId="0" borderId="47" xfId="0" applyNumberFormat="1" applyFont="1" applyBorder="1" applyAlignment="1">
      <alignment/>
    </xf>
    <xf numFmtId="10" fontId="7" fillId="0" borderId="50" xfId="0" applyNumberFormat="1" applyFont="1" applyBorder="1" applyAlignment="1">
      <alignment/>
    </xf>
    <xf numFmtId="10" fontId="7" fillId="0" borderId="44" xfId="0" applyNumberFormat="1" applyFont="1" applyBorder="1" applyAlignment="1">
      <alignment/>
    </xf>
    <xf numFmtId="10" fontId="6" fillId="0" borderId="50" xfId="0" applyNumberFormat="1" applyFont="1" applyBorder="1" applyAlignment="1">
      <alignment/>
    </xf>
    <xf numFmtId="10" fontId="6" fillId="0" borderId="44" xfId="0" applyNumberFormat="1" applyFont="1" applyBorder="1" applyAlignment="1">
      <alignment/>
    </xf>
    <xf numFmtId="0" fontId="1" fillId="0" borderId="25" xfId="0" applyFont="1" applyFill="1" applyBorder="1" applyAlignment="1">
      <alignment horizontal="left" indent="1"/>
    </xf>
    <xf numFmtId="10" fontId="5" fillId="0" borderId="53" xfId="0" applyNumberFormat="1" applyFont="1" applyBorder="1" applyAlignment="1">
      <alignment/>
    </xf>
    <xf numFmtId="0" fontId="9" fillId="0" borderId="54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26" xfId="0" applyBorder="1" applyAlignment="1">
      <alignment/>
    </xf>
    <xf numFmtId="165" fontId="5" fillId="0" borderId="26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zoomScalePageLayoutView="0" workbookViewId="0" topLeftCell="A1">
      <selection activeCell="P18" sqref="P18"/>
    </sheetView>
  </sheetViews>
  <sheetFormatPr defaultColWidth="9.00390625" defaultRowHeight="12.75"/>
  <cols>
    <col min="1" max="1" width="0.12890625" style="1" customWidth="1"/>
    <col min="2" max="2" width="15.125" style="0" customWidth="1"/>
    <col min="3" max="3" width="9.25390625" style="0" customWidth="1"/>
    <col min="4" max="4" width="9.375" style="0" customWidth="1"/>
    <col min="5" max="5" width="8.125" style="0" customWidth="1"/>
    <col min="6" max="6" width="9.375" style="0" customWidth="1"/>
    <col min="7" max="7" width="9.625" style="0" customWidth="1"/>
    <col min="8" max="8" width="10.125" style="0" bestFit="1" customWidth="1"/>
    <col min="9" max="9" width="9.00390625" style="0" customWidth="1"/>
    <col min="10" max="10" width="10.125" style="0" customWidth="1"/>
    <col min="12" max="12" width="8.75390625" style="0" customWidth="1"/>
    <col min="14" max="14" width="11.875" style="0" customWidth="1"/>
  </cols>
  <sheetData>
    <row r="1" spans="2:11" ht="18" customHeight="1">
      <c r="B1" s="92" t="s">
        <v>41</v>
      </c>
      <c r="C1" s="92"/>
      <c r="D1" s="92"/>
      <c r="E1" s="92"/>
      <c r="F1" s="92"/>
      <c r="G1" s="92"/>
      <c r="H1" s="92"/>
      <c r="I1" s="92"/>
      <c r="J1" s="92"/>
      <c r="K1" s="1"/>
    </row>
    <row r="2" spans="2:11" ht="12.75" customHeight="1">
      <c r="B2" s="1"/>
      <c r="C2" s="96" t="s">
        <v>38</v>
      </c>
      <c r="D2" s="96"/>
      <c r="E2" s="96"/>
      <c r="F2" s="96"/>
      <c r="G2" s="96"/>
      <c r="H2" s="96"/>
      <c r="I2" s="1"/>
      <c r="J2" s="1"/>
      <c r="K2" s="1"/>
    </row>
    <row r="3" spans="2:12" ht="14.25" customHeight="1" thickBot="1">
      <c r="B3" s="1"/>
      <c r="C3" s="1"/>
      <c r="D3" s="1"/>
      <c r="E3" s="1"/>
      <c r="F3" s="1"/>
      <c r="G3" s="1"/>
      <c r="H3" s="1"/>
      <c r="I3" s="95" t="s">
        <v>20</v>
      </c>
      <c r="J3" s="95"/>
      <c r="K3" s="95"/>
      <c r="L3" s="95"/>
    </row>
    <row r="4" spans="2:14" ht="27.75" customHeight="1" thickBot="1" thickTop="1">
      <c r="B4" s="93" t="s">
        <v>4</v>
      </c>
      <c r="C4" s="99" t="s">
        <v>0</v>
      </c>
      <c r="D4" s="97"/>
      <c r="E4" s="97"/>
      <c r="F4" s="97"/>
      <c r="G4" s="99" t="s">
        <v>2</v>
      </c>
      <c r="H4" s="100"/>
      <c r="I4" s="100"/>
      <c r="J4" s="101"/>
      <c r="K4" s="97" t="s">
        <v>3</v>
      </c>
      <c r="L4" s="98"/>
      <c r="M4" s="90" t="s">
        <v>39</v>
      </c>
      <c r="N4" s="91"/>
    </row>
    <row r="5" spans="2:14" ht="16.5" thickBot="1">
      <c r="B5" s="94"/>
      <c r="C5" s="4">
        <v>2010</v>
      </c>
      <c r="D5" s="4">
        <v>2011</v>
      </c>
      <c r="E5" s="3" t="s">
        <v>21</v>
      </c>
      <c r="F5" s="5" t="s">
        <v>1</v>
      </c>
      <c r="G5" s="2">
        <v>2010</v>
      </c>
      <c r="H5" s="4">
        <v>2011</v>
      </c>
      <c r="I5" s="3" t="s">
        <v>21</v>
      </c>
      <c r="J5" s="6" t="s">
        <v>1</v>
      </c>
      <c r="K5" s="4">
        <v>2011</v>
      </c>
      <c r="L5" s="6" t="s">
        <v>1</v>
      </c>
      <c r="M5" s="29" t="s">
        <v>32</v>
      </c>
      <c r="N5" s="30" t="s">
        <v>33</v>
      </c>
    </row>
    <row r="6" spans="2:14" ht="16.5" thickTop="1">
      <c r="B6" s="18" t="s">
        <v>5</v>
      </c>
      <c r="C6" s="31">
        <v>11533.9858</v>
      </c>
      <c r="D6" s="32">
        <v>13324.5981</v>
      </c>
      <c r="E6" s="8">
        <f aca="true" t="shared" si="0" ref="E6:E12">D6/C6</f>
        <v>1.1552466190828845</v>
      </c>
      <c r="F6" s="50">
        <f aca="true" t="shared" si="1" ref="F6:F13">D6-C6</f>
        <v>1790.6122999999989</v>
      </c>
      <c r="G6" s="31">
        <v>10229.2913</v>
      </c>
      <c r="H6" s="32">
        <v>12053.2783</v>
      </c>
      <c r="I6" s="8">
        <f aca="true" t="shared" si="2" ref="I6:I12">H6/G6</f>
        <v>1.1783102021935772</v>
      </c>
      <c r="J6" s="50">
        <f aca="true" t="shared" si="3" ref="J6:J13">H6-G6</f>
        <v>1823.9869999999992</v>
      </c>
      <c r="K6" s="31">
        <f aca="true" t="shared" si="4" ref="K6:K13">D6-H6</f>
        <v>1271.3197999999993</v>
      </c>
      <c r="L6" s="59">
        <f aca="true" t="shared" si="5" ref="L6:L13">F6-J6</f>
        <v>-33.3747000000003</v>
      </c>
      <c r="M6" s="73">
        <f>D6/52447.3</f>
        <v>0.25405689330051306</v>
      </c>
      <c r="N6" s="89">
        <f>H6/47737.1</f>
        <v>0.25249288917843776</v>
      </c>
    </row>
    <row r="7" spans="2:14" ht="15.75">
      <c r="B7" s="19" t="s">
        <v>6</v>
      </c>
      <c r="C7" s="33">
        <v>2188.3188</v>
      </c>
      <c r="D7" s="34">
        <v>2904.7432</v>
      </c>
      <c r="E7" s="8">
        <f t="shared" si="0"/>
        <v>1.3273857538490277</v>
      </c>
      <c r="F7" s="50">
        <f>D7-C7</f>
        <v>716.4243999999999</v>
      </c>
      <c r="G7" s="33">
        <v>2610.9012</v>
      </c>
      <c r="H7" s="34">
        <v>2910.325</v>
      </c>
      <c r="I7" s="7">
        <f t="shared" si="2"/>
        <v>1.1146821641508304</v>
      </c>
      <c r="J7" s="51">
        <f>H7-G7</f>
        <v>299.4238</v>
      </c>
      <c r="K7" s="33">
        <f>D7-H7</f>
        <v>-5.58179999999993</v>
      </c>
      <c r="L7" s="60">
        <f>F7-J7</f>
        <v>417.00059999999985</v>
      </c>
      <c r="M7" s="74">
        <f aca="true" t="shared" si="6" ref="M7:M34">D7/52447.3</f>
        <v>0.05538403692849774</v>
      </c>
      <c r="N7" s="75">
        <f aca="true" t="shared" si="7" ref="N7:N34">H7/47737.1</f>
        <v>0.060965684970389906</v>
      </c>
    </row>
    <row r="8" spans="2:14" ht="15.75">
      <c r="B8" s="19" t="s">
        <v>7</v>
      </c>
      <c r="C8" s="33">
        <v>2478.9496</v>
      </c>
      <c r="D8" s="34">
        <v>2708.812</v>
      </c>
      <c r="E8" s="8">
        <f t="shared" si="0"/>
        <v>1.0927257254443576</v>
      </c>
      <c r="F8" s="50">
        <f>D8-C8</f>
        <v>229.86239999999998</v>
      </c>
      <c r="G8" s="33">
        <v>1792.0495</v>
      </c>
      <c r="H8" s="34">
        <v>2121.9385</v>
      </c>
      <c r="I8" s="7">
        <f t="shared" si="2"/>
        <v>1.1840847588194412</v>
      </c>
      <c r="J8" s="51">
        <f>H8-G8</f>
        <v>329.8890000000001</v>
      </c>
      <c r="K8" s="33">
        <f>D8-H8</f>
        <v>586.8734999999997</v>
      </c>
      <c r="L8" s="60">
        <f>F8-J8</f>
        <v>-100.02660000000014</v>
      </c>
      <c r="M8" s="74">
        <f t="shared" si="6"/>
        <v>0.05164826406697771</v>
      </c>
      <c r="N8" s="75">
        <f t="shared" si="7"/>
        <v>0.044450511237590896</v>
      </c>
    </row>
    <row r="9" spans="2:14" ht="15.75">
      <c r="B9" s="19" t="s">
        <v>9</v>
      </c>
      <c r="C9" s="33">
        <v>2273.0847</v>
      </c>
      <c r="D9" s="34">
        <v>2532.0999</v>
      </c>
      <c r="E9" s="7">
        <f t="shared" si="0"/>
        <v>1.1139487675052322</v>
      </c>
      <c r="F9" s="51">
        <f t="shared" si="1"/>
        <v>259.0152000000003</v>
      </c>
      <c r="G9" s="33">
        <v>1578.3216</v>
      </c>
      <c r="H9" s="34">
        <v>1808.0781</v>
      </c>
      <c r="I9" s="7">
        <f t="shared" si="2"/>
        <v>1.1455701423588196</v>
      </c>
      <c r="J9" s="51">
        <f t="shared" si="3"/>
        <v>229.75649999999996</v>
      </c>
      <c r="K9" s="33">
        <f t="shared" si="4"/>
        <v>724.0218000000002</v>
      </c>
      <c r="L9" s="60">
        <f t="shared" si="5"/>
        <v>29.258700000000317</v>
      </c>
      <c r="M9" s="74">
        <f t="shared" si="6"/>
        <v>0.04827893714261745</v>
      </c>
      <c r="N9" s="75">
        <f t="shared" si="7"/>
        <v>0.03787574234714719</v>
      </c>
    </row>
    <row r="10" spans="2:14" ht="15.75">
      <c r="B10" s="88" t="s">
        <v>10</v>
      </c>
      <c r="C10" s="33">
        <v>2527.1572</v>
      </c>
      <c r="D10" s="34">
        <v>2422.4425</v>
      </c>
      <c r="E10" s="7">
        <f t="shared" si="0"/>
        <v>0.9585642317779044</v>
      </c>
      <c r="F10" s="51">
        <f>D10-C10</f>
        <v>-104.7147</v>
      </c>
      <c r="G10" s="33">
        <v>801.5107</v>
      </c>
      <c r="H10" s="34">
        <v>955.07</v>
      </c>
      <c r="I10" s="7">
        <f t="shared" si="2"/>
        <v>1.1915873362638827</v>
      </c>
      <c r="J10" s="51">
        <f>H10-G10</f>
        <v>153.5593</v>
      </c>
      <c r="K10" s="33">
        <f>D10-H10</f>
        <v>1467.3725</v>
      </c>
      <c r="L10" s="60">
        <f>F10-J10</f>
        <v>-258.274</v>
      </c>
      <c r="M10" s="74">
        <f t="shared" si="6"/>
        <v>0.04618812598551308</v>
      </c>
      <c r="N10" s="75">
        <f t="shared" si="7"/>
        <v>0.020006870966187727</v>
      </c>
    </row>
    <row r="11" spans="2:14" ht="15.75">
      <c r="B11" s="20" t="s">
        <v>12</v>
      </c>
      <c r="C11" s="33">
        <v>1479.7573</v>
      </c>
      <c r="D11" s="34">
        <v>1497.2924</v>
      </c>
      <c r="E11" s="7">
        <f t="shared" si="0"/>
        <v>1.0118499837777453</v>
      </c>
      <c r="F11" s="51">
        <f>D11-C11</f>
        <v>17.535100000000057</v>
      </c>
      <c r="G11" s="33">
        <v>517.3155</v>
      </c>
      <c r="H11" s="34">
        <v>572.887</v>
      </c>
      <c r="I11" s="7">
        <f t="shared" si="2"/>
        <v>1.1074228396404127</v>
      </c>
      <c r="J11" s="51">
        <f>H11-G11</f>
        <v>55.5714999999999</v>
      </c>
      <c r="K11" s="33">
        <f>D11-H11</f>
        <v>924.4054000000001</v>
      </c>
      <c r="L11" s="60">
        <f>F11-J11</f>
        <v>-38.036399999999844</v>
      </c>
      <c r="M11" s="74">
        <f>D11/52447.3</f>
        <v>0.0285485125068402</v>
      </c>
      <c r="N11" s="75">
        <f>H11/47737.1</f>
        <v>0.012000875629227581</v>
      </c>
    </row>
    <row r="12" spans="2:14" ht="15.75">
      <c r="B12" s="20" t="s">
        <v>8</v>
      </c>
      <c r="C12" s="33">
        <v>1483.9109</v>
      </c>
      <c r="D12" s="34">
        <v>1323.9041</v>
      </c>
      <c r="E12" s="7">
        <f t="shared" si="0"/>
        <v>0.8921722321737781</v>
      </c>
      <c r="F12" s="51">
        <f t="shared" si="1"/>
        <v>-160.0068000000001</v>
      </c>
      <c r="G12" s="33">
        <v>1923.8908</v>
      </c>
      <c r="H12" s="34">
        <v>2066.955</v>
      </c>
      <c r="I12" s="7">
        <f t="shared" si="2"/>
        <v>1.0743619128486919</v>
      </c>
      <c r="J12" s="51">
        <f t="shared" si="3"/>
        <v>143.06420000000003</v>
      </c>
      <c r="K12" s="33">
        <f t="shared" si="4"/>
        <v>-743.0509</v>
      </c>
      <c r="L12" s="60">
        <f t="shared" si="5"/>
        <v>-303.07100000000014</v>
      </c>
      <c r="M12" s="74">
        <f t="shared" si="6"/>
        <v>0.025242559674187228</v>
      </c>
      <c r="N12" s="75">
        <f t="shared" si="7"/>
        <v>0.04329871316020454</v>
      </c>
    </row>
    <row r="13" spans="2:14" ht="15.75">
      <c r="B13" s="20" t="s">
        <v>11</v>
      </c>
      <c r="C13" s="33">
        <v>681.9474</v>
      </c>
      <c r="D13" s="34">
        <v>828.8913</v>
      </c>
      <c r="E13" s="7">
        <f aca="true" t="shared" si="8" ref="E13:E19">D13/C13</f>
        <v>1.2154768828211677</v>
      </c>
      <c r="F13" s="51">
        <f t="shared" si="1"/>
        <v>146.94389999999999</v>
      </c>
      <c r="G13" s="33">
        <v>959.6677</v>
      </c>
      <c r="H13" s="34">
        <v>1065.7846</v>
      </c>
      <c r="I13" s="7">
        <f aca="true" t="shared" si="9" ref="I13:I19">H13/G13</f>
        <v>1.110576713168527</v>
      </c>
      <c r="J13" s="51">
        <f t="shared" si="3"/>
        <v>106.11689999999999</v>
      </c>
      <c r="K13" s="33">
        <f t="shared" si="4"/>
        <v>-236.89329999999995</v>
      </c>
      <c r="L13" s="60">
        <f t="shared" si="5"/>
        <v>40.827</v>
      </c>
      <c r="M13" s="74">
        <f t="shared" si="6"/>
        <v>0.01580427019122052</v>
      </c>
      <c r="N13" s="75">
        <f t="shared" si="7"/>
        <v>0.022326127896332204</v>
      </c>
    </row>
    <row r="14" spans="2:14" ht="15.75">
      <c r="B14" s="20" t="s">
        <v>13</v>
      </c>
      <c r="C14" s="33">
        <v>436.8855</v>
      </c>
      <c r="D14" s="34">
        <v>502.3797</v>
      </c>
      <c r="E14" s="7">
        <f t="shared" si="8"/>
        <v>1.1499115901077057</v>
      </c>
      <c r="F14" s="51">
        <f aca="true" t="shared" si="10" ref="F14:F19">D14-C14</f>
        <v>65.49420000000003</v>
      </c>
      <c r="G14" s="33">
        <v>377.0748</v>
      </c>
      <c r="H14" s="34">
        <v>563.2998</v>
      </c>
      <c r="I14" s="7">
        <f t="shared" si="9"/>
        <v>1.4938675297315016</v>
      </c>
      <c r="J14" s="51">
        <f aca="true" t="shared" si="11" ref="J14:J19">H14-G14</f>
        <v>186.22500000000002</v>
      </c>
      <c r="K14" s="33">
        <f aca="true" t="shared" si="12" ref="K14:K19">D14-H14</f>
        <v>-60.92009999999999</v>
      </c>
      <c r="L14" s="60">
        <f aca="true" t="shared" si="13" ref="L14:L19">F14-J14</f>
        <v>-120.73079999999999</v>
      </c>
      <c r="M14" s="74">
        <f t="shared" si="6"/>
        <v>0.00957875238572815</v>
      </c>
      <c r="N14" s="75">
        <f t="shared" si="7"/>
        <v>0.011800042315096645</v>
      </c>
    </row>
    <row r="15" spans="2:14" ht="15.75">
      <c r="B15" s="20" t="s">
        <v>15</v>
      </c>
      <c r="C15" s="33">
        <v>302.0676</v>
      </c>
      <c r="D15" s="34">
        <v>339.8655</v>
      </c>
      <c r="E15" s="7">
        <f t="shared" si="8"/>
        <v>1.1251305999054515</v>
      </c>
      <c r="F15" s="51">
        <f t="shared" si="10"/>
        <v>37.79789999999997</v>
      </c>
      <c r="G15" s="33">
        <v>311.2199</v>
      </c>
      <c r="H15" s="34">
        <v>293.5615</v>
      </c>
      <c r="I15" s="7">
        <f t="shared" si="9"/>
        <v>0.9432606976610429</v>
      </c>
      <c r="J15" s="51">
        <f t="shared" si="11"/>
        <v>-17.658399999999972</v>
      </c>
      <c r="K15" s="33">
        <f t="shared" si="12"/>
        <v>46.303999999999974</v>
      </c>
      <c r="L15" s="60">
        <f t="shared" si="13"/>
        <v>55.45629999999994</v>
      </c>
      <c r="M15" s="74">
        <f t="shared" si="6"/>
        <v>0.006480133391042055</v>
      </c>
      <c r="N15" s="75">
        <f t="shared" si="7"/>
        <v>0.006149546160114461</v>
      </c>
    </row>
    <row r="16" spans="2:14" ht="15.75">
      <c r="B16" s="20" t="s">
        <v>17</v>
      </c>
      <c r="C16" s="33">
        <v>207.7621</v>
      </c>
      <c r="D16" s="34">
        <v>194.8534</v>
      </c>
      <c r="E16" s="7">
        <f t="shared" si="8"/>
        <v>0.9378678786939485</v>
      </c>
      <c r="F16" s="51">
        <f t="shared" si="10"/>
        <v>-12.90870000000001</v>
      </c>
      <c r="G16" s="33">
        <v>54.1117</v>
      </c>
      <c r="H16" s="34">
        <v>64.5462</v>
      </c>
      <c r="I16" s="7">
        <f t="shared" si="9"/>
        <v>1.1928326036698162</v>
      </c>
      <c r="J16" s="51">
        <f t="shared" si="11"/>
        <v>10.4345</v>
      </c>
      <c r="K16" s="33">
        <f t="shared" si="12"/>
        <v>130.3072</v>
      </c>
      <c r="L16" s="60">
        <f t="shared" si="13"/>
        <v>-23.34320000000001</v>
      </c>
      <c r="M16" s="74">
        <f t="shared" si="6"/>
        <v>0.003715222709271974</v>
      </c>
      <c r="N16" s="75">
        <f t="shared" si="7"/>
        <v>0.0013521181638599747</v>
      </c>
    </row>
    <row r="17" spans="2:14" ht="15.75">
      <c r="B17" s="20" t="s">
        <v>16</v>
      </c>
      <c r="C17" s="33">
        <v>210.4109</v>
      </c>
      <c r="D17" s="34">
        <v>179.9207</v>
      </c>
      <c r="E17" s="7">
        <f t="shared" si="8"/>
        <v>0.8550921078708376</v>
      </c>
      <c r="F17" s="51">
        <f t="shared" si="10"/>
        <v>-30.490199999999987</v>
      </c>
      <c r="G17" s="33">
        <v>71.5254</v>
      </c>
      <c r="H17" s="34">
        <v>98.0716</v>
      </c>
      <c r="I17" s="7">
        <f t="shared" si="9"/>
        <v>1.3711436776306039</v>
      </c>
      <c r="J17" s="51">
        <f t="shared" si="11"/>
        <v>26.5462</v>
      </c>
      <c r="K17" s="33">
        <f t="shared" si="12"/>
        <v>81.8491</v>
      </c>
      <c r="L17" s="60">
        <f t="shared" si="13"/>
        <v>-57.036399999999986</v>
      </c>
      <c r="M17" s="74">
        <f t="shared" si="6"/>
        <v>0.003430504525495116</v>
      </c>
      <c r="N17" s="75">
        <f t="shared" si="7"/>
        <v>0.002054410510902422</v>
      </c>
    </row>
    <row r="18" spans="2:14" ht="15.75">
      <c r="B18" s="20" t="s">
        <v>14</v>
      </c>
      <c r="C18" s="33">
        <v>149.494</v>
      </c>
      <c r="D18" s="34">
        <v>150.7835</v>
      </c>
      <c r="E18" s="7">
        <f t="shared" si="8"/>
        <v>1.008625764244719</v>
      </c>
      <c r="F18" s="51">
        <f t="shared" si="10"/>
        <v>1.2895000000000039</v>
      </c>
      <c r="G18" s="33">
        <v>212.6089</v>
      </c>
      <c r="H18" s="34">
        <v>269.7817</v>
      </c>
      <c r="I18" s="7">
        <f t="shared" si="9"/>
        <v>1.2689106617832084</v>
      </c>
      <c r="J18" s="51">
        <f t="shared" si="11"/>
        <v>57.172799999999995</v>
      </c>
      <c r="K18" s="33">
        <f t="shared" si="12"/>
        <v>-118.9982</v>
      </c>
      <c r="L18" s="60">
        <f t="shared" si="13"/>
        <v>-55.88329999999999</v>
      </c>
      <c r="M18" s="74">
        <f t="shared" si="6"/>
        <v>0.002874952571438377</v>
      </c>
      <c r="N18" s="75">
        <f t="shared" si="7"/>
        <v>0.0056514053011179986</v>
      </c>
    </row>
    <row r="19" spans="2:14" ht="15.75">
      <c r="B19" s="20" t="s">
        <v>18</v>
      </c>
      <c r="C19" s="33">
        <v>139.615</v>
      </c>
      <c r="D19" s="34">
        <v>97.599</v>
      </c>
      <c r="E19" s="7">
        <f t="shared" si="8"/>
        <v>0.6990581241270637</v>
      </c>
      <c r="F19" s="51">
        <f t="shared" si="10"/>
        <v>-42.016000000000005</v>
      </c>
      <c r="G19" s="33">
        <v>209.3357</v>
      </c>
      <c r="H19" s="34">
        <v>234.0314</v>
      </c>
      <c r="I19" s="7">
        <f t="shared" si="9"/>
        <v>1.1179717554148672</v>
      </c>
      <c r="J19" s="51">
        <f t="shared" si="11"/>
        <v>24.695699999999988</v>
      </c>
      <c r="K19" s="33">
        <f t="shared" si="12"/>
        <v>-136.43239999999997</v>
      </c>
      <c r="L19" s="60">
        <f t="shared" si="13"/>
        <v>-66.7117</v>
      </c>
      <c r="M19" s="74">
        <f t="shared" si="6"/>
        <v>0.0018608965571154281</v>
      </c>
      <c r="N19" s="75">
        <f t="shared" si="7"/>
        <v>0.004902505598371078</v>
      </c>
    </row>
    <row r="20" spans="2:14" ht="16.5" thickBot="1">
      <c r="B20" s="20" t="s">
        <v>19</v>
      </c>
      <c r="C20" s="35">
        <v>42.352</v>
      </c>
      <c r="D20" s="36">
        <v>42.4286</v>
      </c>
      <c r="E20" s="9">
        <f aca="true" t="shared" si="14" ref="E20:E27">D20/C20</f>
        <v>1.0018086513033624</v>
      </c>
      <c r="F20" s="52">
        <f aca="true" t="shared" si="15" ref="F20:F34">D20-C20</f>
        <v>0.07660000000000622</v>
      </c>
      <c r="G20" s="35">
        <v>55.0375</v>
      </c>
      <c r="H20" s="36">
        <v>49.6113</v>
      </c>
      <c r="I20" s="9">
        <f aca="true" t="shared" si="16" ref="I20:I27">H20/G20</f>
        <v>0.9014090392913922</v>
      </c>
      <c r="J20" s="52">
        <f aca="true" t="shared" si="17" ref="J20:J34">H20-G20</f>
        <v>-5.4262000000000015</v>
      </c>
      <c r="K20" s="35">
        <f aca="true" t="shared" si="18" ref="K20:K34">D20-H20</f>
        <v>-7.182699999999997</v>
      </c>
      <c r="L20" s="61">
        <f aca="true" t="shared" si="19" ref="L20:L34">F20-J20</f>
        <v>5.502800000000008</v>
      </c>
      <c r="M20" s="76">
        <f t="shared" si="6"/>
        <v>0.0008089758672038408</v>
      </c>
      <c r="N20" s="77">
        <f t="shared" si="7"/>
        <v>0.0010392608683811961</v>
      </c>
    </row>
    <row r="21" spans="2:14" ht="16.5" thickBot="1">
      <c r="B21" s="21" t="s">
        <v>22</v>
      </c>
      <c r="C21" s="37">
        <f>SUM(C6:C20)</f>
        <v>26135.6988</v>
      </c>
      <c r="D21" s="38">
        <f>SUM(D6:D20)</f>
        <v>29050.613899999997</v>
      </c>
      <c r="E21" s="16">
        <f t="shared" si="14"/>
        <v>1.1115300234482346</v>
      </c>
      <c r="F21" s="53">
        <f t="shared" si="15"/>
        <v>2914.9150999999983</v>
      </c>
      <c r="G21" s="37">
        <f>SUM(G6:G20)</f>
        <v>21703.8622</v>
      </c>
      <c r="H21" s="53">
        <f>SUM(H6:H20)</f>
        <v>25127.219999999994</v>
      </c>
      <c r="I21" s="16">
        <f t="shared" si="16"/>
        <v>1.1577303508681507</v>
      </c>
      <c r="J21" s="62">
        <f t="shared" si="17"/>
        <v>3423.3577999999943</v>
      </c>
      <c r="K21" s="37">
        <f t="shared" si="18"/>
        <v>3923.3939000000028</v>
      </c>
      <c r="L21" s="63">
        <f t="shared" si="19"/>
        <v>-508.44269999999597</v>
      </c>
      <c r="M21" s="78">
        <f t="shared" si="6"/>
        <v>0.5539010378036618</v>
      </c>
      <c r="N21" s="79">
        <f t="shared" si="7"/>
        <v>0.5263667043033614</v>
      </c>
    </row>
    <row r="22" spans="2:14" ht="16.5" thickTop="1">
      <c r="B22" s="22" t="s">
        <v>31</v>
      </c>
      <c r="C22" s="41">
        <v>2301.8057</v>
      </c>
      <c r="D22" s="42">
        <v>2759.0479</v>
      </c>
      <c r="E22" s="10">
        <f>D22/C22</f>
        <v>1.1986450029209677</v>
      </c>
      <c r="F22" s="55">
        <f t="shared" si="15"/>
        <v>457.24220000000014</v>
      </c>
      <c r="G22" s="41">
        <v>1693.5539</v>
      </c>
      <c r="H22" s="42">
        <v>2176.9905</v>
      </c>
      <c r="I22" s="10">
        <f>H22/G22</f>
        <v>1.2854568726746753</v>
      </c>
      <c r="J22" s="55">
        <f t="shared" si="17"/>
        <v>483.43659999999977</v>
      </c>
      <c r="K22" s="41">
        <f t="shared" si="18"/>
        <v>582.0574000000001</v>
      </c>
      <c r="L22" s="65">
        <f t="shared" si="19"/>
        <v>-26.194399999999632</v>
      </c>
      <c r="M22" s="73">
        <f t="shared" si="6"/>
        <v>0.052606099837360545</v>
      </c>
      <c r="N22" s="89">
        <f t="shared" si="7"/>
        <v>0.045603744257610955</v>
      </c>
    </row>
    <row r="23" spans="2:14" ht="15.75">
      <c r="B23" s="22" t="s">
        <v>34</v>
      </c>
      <c r="C23" s="39">
        <v>2326.8627</v>
      </c>
      <c r="D23" s="40">
        <v>2909.1269</v>
      </c>
      <c r="E23" s="11">
        <f>D23/C23</f>
        <v>1.25023573586873</v>
      </c>
      <c r="F23" s="54">
        <f>D23-C23</f>
        <v>582.2642000000001</v>
      </c>
      <c r="G23" s="39">
        <v>1072.6709</v>
      </c>
      <c r="H23" s="40">
        <v>1466.4853</v>
      </c>
      <c r="I23" s="11">
        <f>H23/G23</f>
        <v>1.3671344118685422</v>
      </c>
      <c r="J23" s="54">
        <f>H23-G23</f>
        <v>393.8144</v>
      </c>
      <c r="K23" s="39">
        <f>D23-H23</f>
        <v>1442.6416000000002</v>
      </c>
      <c r="L23" s="64">
        <f>F23-J23</f>
        <v>188.4498000000001</v>
      </c>
      <c r="M23" s="76">
        <f t="shared" si="6"/>
        <v>0.05546761987747701</v>
      </c>
      <c r="N23" s="81">
        <f t="shared" si="7"/>
        <v>0.030720033265531424</v>
      </c>
    </row>
    <row r="24" spans="2:14" ht="15.75">
      <c r="B24" s="22" t="s">
        <v>23</v>
      </c>
      <c r="C24" s="41">
        <v>1654.2884</v>
      </c>
      <c r="D24" s="42">
        <v>2121.8167</v>
      </c>
      <c r="E24" s="10">
        <f t="shared" si="14"/>
        <v>1.2826159574110536</v>
      </c>
      <c r="F24" s="55">
        <f t="shared" si="15"/>
        <v>467.52829999999994</v>
      </c>
      <c r="G24" s="41">
        <v>2158.3053</v>
      </c>
      <c r="H24" s="42">
        <v>2324.0972</v>
      </c>
      <c r="I24" s="10">
        <f t="shared" si="16"/>
        <v>1.0768157776381313</v>
      </c>
      <c r="J24" s="55">
        <f t="shared" si="17"/>
        <v>165.79190000000017</v>
      </c>
      <c r="K24" s="41">
        <f t="shared" si="18"/>
        <v>-202.2805000000003</v>
      </c>
      <c r="L24" s="65">
        <f t="shared" si="19"/>
        <v>301.7363999999998</v>
      </c>
      <c r="M24" s="76">
        <f t="shared" si="6"/>
        <v>0.040456166475681295</v>
      </c>
      <c r="N24" s="80">
        <f t="shared" si="7"/>
        <v>0.04868534536031724</v>
      </c>
    </row>
    <row r="25" spans="2:14" ht="15.75">
      <c r="B25" s="22" t="s">
        <v>40</v>
      </c>
      <c r="C25" s="41">
        <v>1530.5393</v>
      </c>
      <c r="D25" s="42">
        <v>1949.3669</v>
      </c>
      <c r="E25" s="10">
        <f t="shared" si="14"/>
        <v>1.2736470732897875</v>
      </c>
      <c r="F25" s="55">
        <f t="shared" si="15"/>
        <v>418.8276000000001</v>
      </c>
      <c r="G25" s="41">
        <v>1331.158</v>
      </c>
      <c r="H25" s="42">
        <v>1552.5713</v>
      </c>
      <c r="I25" s="10">
        <f t="shared" si="16"/>
        <v>1.1663313445886967</v>
      </c>
      <c r="J25" s="55">
        <f t="shared" si="17"/>
        <v>221.41330000000016</v>
      </c>
      <c r="K25" s="41">
        <f t="shared" si="18"/>
        <v>396.7955999999999</v>
      </c>
      <c r="L25" s="65">
        <f t="shared" si="19"/>
        <v>197.4142999999999</v>
      </c>
      <c r="M25" s="76">
        <f t="shared" si="6"/>
        <v>0.03716810779582552</v>
      </c>
      <c r="N25" s="80">
        <f t="shared" si="7"/>
        <v>0.03252336861686194</v>
      </c>
    </row>
    <row r="26" spans="2:14" ht="15.75">
      <c r="B26" s="22" t="s">
        <v>24</v>
      </c>
      <c r="C26" s="41">
        <v>470.7037</v>
      </c>
      <c r="D26" s="42">
        <v>577.3076</v>
      </c>
      <c r="E26" s="10">
        <f t="shared" si="14"/>
        <v>1.2264777183608286</v>
      </c>
      <c r="F26" s="55">
        <f t="shared" si="15"/>
        <v>106.60389999999995</v>
      </c>
      <c r="G26" s="41">
        <v>397.8954</v>
      </c>
      <c r="H26" s="42">
        <v>519.5252</v>
      </c>
      <c r="I26" s="10">
        <f t="shared" si="16"/>
        <v>1.3056828503169426</v>
      </c>
      <c r="J26" s="55">
        <f t="shared" si="17"/>
        <v>121.62980000000005</v>
      </c>
      <c r="K26" s="41">
        <f t="shared" si="18"/>
        <v>57.78239999999994</v>
      </c>
      <c r="L26" s="65">
        <f t="shared" si="19"/>
        <v>-15.025900000000092</v>
      </c>
      <c r="M26" s="76">
        <f t="shared" si="6"/>
        <v>0.011007384555544326</v>
      </c>
      <c r="N26" s="80">
        <f t="shared" si="7"/>
        <v>0.01088304903314194</v>
      </c>
    </row>
    <row r="27" spans="2:14" ht="15.75">
      <c r="B27" s="27" t="s">
        <v>35</v>
      </c>
      <c r="C27" s="41">
        <v>359.354</v>
      </c>
      <c r="D27" s="42">
        <v>464.3284</v>
      </c>
      <c r="E27" s="10">
        <f t="shared" si="14"/>
        <v>1.2921197482148523</v>
      </c>
      <c r="F27" s="55">
        <f t="shared" si="15"/>
        <v>104.9744</v>
      </c>
      <c r="G27" s="41">
        <v>94.8324</v>
      </c>
      <c r="H27" s="42">
        <v>136.7934</v>
      </c>
      <c r="I27" s="10">
        <f t="shared" si="16"/>
        <v>1.4424753565237196</v>
      </c>
      <c r="J27" s="55">
        <f t="shared" si="17"/>
        <v>41.960999999999984</v>
      </c>
      <c r="K27" s="41">
        <f t="shared" si="18"/>
        <v>327.53499999999997</v>
      </c>
      <c r="L27" s="65">
        <f t="shared" si="19"/>
        <v>63.01340000000002</v>
      </c>
      <c r="M27" s="76">
        <f t="shared" si="6"/>
        <v>0.008853237440249545</v>
      </c>
      <c r="N27" s="80">
        <f t="shared" si="7"/>
        <v>0.002865557396657945</v>
      </c>
    </row>
    <row r="28" spans="2:14" ht="15.75">
      <c r="B28" s="25" t="s">
        <v>26</v>
      </c>
      <c r="C28" s="43">
        <v>103.4529</v>
      </c>
      <c r="D28" s="44">
        <v>125.8941</v>
      </c>
      <c r="E28" s="10">
        <f aca="true" t="shared" si="20" ref="E28:E34">D28/C28</f>
        <v>1.2169219035909093</v>
      </c>
      <c r="F28" s="55">
        <f t="shared" si="15"/>
        <v>22.441199999999995</v>
      </c>
      <c r="G28" s="43">
        <v>33.4983</v>
      </c>
      <c r="H28" s="44">
        <v>44.4219</v>
      </c>
      <c r="I28" s="12">
        <f aca="true" t="shared" si="21" ref="I28:I34">H28/G28</f>
        <v>1.3260941600021494</v>
      </c>
      <c r="J28" s="55">
        <f t="shared" si="17"/>
        <v>10.9236</v>
      </c>
      <c r="K28" s="41">
        <f t="shared" si="18"/>
        <v>81.47219999999999</v>
      </c>
      <c r="L28" s="66">
        <f t="shared" si="19"/>
        <v>11.517599999999995</v>
      </c>
      <c r="M28" s="76">
        <f t="shared" si="6"/>
        <v>0.0024003923938887223</v>
      </c>
      <c r="N28" s="82">
        <f t="shared" si="7"/>
        <v>0.0009305529661416383</v>
      </c>
    </row>
    <row r="29" spans="2:14" ht="15.75">
      <c r="B29" s="25" t="s">
        <v>27</v>
      </c>
      <c r="C29" s="43">
        <v>38.5248</v>
      </c>
      <c r="D29" s="44">
        <v>97.3695</v>
      </c>
      <c r="E29" s="10">
        <f>D29/C29</f>
        <v>2.527449850485921</v>
      </c>
      <c r="F29" s="55">
        <f>D29-C29</f>
        <v>58.8447</v>
      </c>
      <c r="G29" s="43">
        <v>8.2368</v>
      </c>
      <c r="H29" s="44">
        <v>10.963</v>
      </c>
      <c r="I29" s="12">
        <f>H29/G29</f>
        <v>1.3309780497280495</v>
      </c>
      <c r="J29" s="55">
        <f>H29-G29</f>
        <v>2.7261999999999986</v>
      </c>
      <c r="K29" s="41">
        <f>D29-H29</f>
        <v>86.40650000000001</v>
      </c>
      <c r="L29" s="66">
        <f>F29-J29</f>
        <v>56.118500000000004</v>
      </c>
      <c r="M29" s="76">
        <f t="shared" si="6"/>
        <v>0.0018565207360531429</v>
      </c>
      <c r="N29" s="82">
        <f t="shared" si="7"/>
        <v>0.00022965366559761694</v>
      </c>
    </row>
    <row r="30" spans="2:14" ht="15.75">
      <c r="B30" s="25" t="s">
        <v>25</v>
      </c>
      <c r="C30" s="43">
        <v>75.3731</v>
      </c>
      <c r="D30" s="44">
        <v>79.7847</v>
      </c>
      <c r="E30" s="10">
        <f>D30/C30</f>
        <v>1.0585301652711645</v>
      </c>
      <c r="F30" s="55">
        <f t="shared" si="15"/>
        <v>4.411600000000007</v>
      </c>
      <c r="G30" s="43">
        <v>9.2584</v>
      </c>
      <c r="H30" s="44">
        <v>11.6186</v>
      </c>
      <c r="I30" s="12">
        <f>H30/G30</f>
        <v>1.2549252570638556</v>
      </c>
      <c r="J30" s="55">
        <f t="shared" si="17"/>
        <v>2.3602000000000007</v>
      </c>
      <c r="K30" s="41">
        <f t="shared" si="18"/>
        <v>68.1661</v>
      </c>
      <c r="L30" s="66">
        <f t="shared" si="19"/>
        <v>2.0514000000000063</v>
      </c>
      <c r="M30" s="76">
        <f t="shared" si="6"/>
        <v>0.001521235602214032</v>
      </c>
      <c r="N30" s="82">
        <f t="shared" si="7"/>
        <v>0.0002433872187460068</v>
      </c>
    </row>
    <row r="31" spans="2:14" ht="15.75">
      <c r="B31" s="26" t="s">
        <v>29</v>
      </c>
      <c r="C31" s="45">
        <v>18.9049</v>
      </c>
      <c r="D31" s="46">
        <v>24.7214</v>
      </c>
      <c r="E31" s="13">
        <f t="shared" si="20"/>
        <v>1.3076715560516055</v>
      </c>
      <c r="F31" s="56">
        <f t="shared" si="15"/>
        <v>5.816499999999998</v>
      </c>
      <c r="G31" s="45">
        <v>35.9553</v>
      </c>
      <c r="H31" s="46">
        <v>33.2936</v>
      </c>
      <c r="I31" s="14">
        <f t="shared" si="21"/>
        <v>0.9259719707525732</v>
      </c>
      <c r="J31" s="56">
        <f t="shared" si="17"/>
        <v>-2.6617000000000033</v>
      </c>
      <c r="K31" s="67">
        <f t="shared" si="18"/>
        <v>-8.572199999999999</v>
      </c>
      <c r="L31" s="68">
        <f t="shared" si="19"/>
        <v>8.478200000000001</v>
      </c>
      <c r="M31" s="76">
        <f t="shared" si="6"/>
        <v>0.000471356962131511</v>
      </c>
      <c r="N31" s="83">
        <f t="shared" si="7"/>
        <v>0.0006974365849622201</v>
      </c>
    </row>
    <row r="32" spans="2:14" ht="16.5" thickBot="1">
      <c r="B32" s="25" t="s">
        <v>28</v>
      </c>
      <c r="C32" s="45">
        <v>9.0487</v>
      </c>
      <c r="D32" s="46">
        <v>7.7774</v>
      </c>
      <c r="E32" s="10">
        <f t="shared" si="20"/>
        <v>0.8595046802303093</v>
      </c>
      <c r="F32" s="55">
        <f t="shared" si="15"/>
        <v>-1.2713</v>
      </c>
      <c r="G32" s="45">
        <v>11.0277</v>
      </c>
      <c r="H32" s="46">
        <v>8.343</v>
      </c>
      <c r="I32" s="12">
        <f t="shared" si="21"/>
        <v>0.7565494164694361</v>
      </c>
      <c r="J32" s="55">
        <f t="shared" si="17"/>
        <v>-2.6846999999999994</v>
      </c>
      <c r="K32" s="41">
        <f t="shared" si="18"/>
        <v>-0.5655999999999999</v>
      </c>
      <c r="L32" s="66">
        <f t="shared" si="19"/>
        <v>1.4133999999999993</v>
      </c>
      <c r="M32" s="76">
        <f t="shared" si="6"/>
        <v>0.00014828980710160483</v>
      </c>
      <c r="N32" s="82">
        <f t="shared" si="7"/>
        <v>0.00017476972836640684</v>
      </c>
    </row>
    <row r="33" spans="2:14" ht="17.25" customHeight="1" thickBot="1" thickTop="1">
      <c r="B33" s="23" t="s">
        <v>30</v>
      </c>
      <c r="C33" s="71">
        <f>C23+C24+C25+C22+C26+C27+C28+C29+C30+C31+C32</f>
        <v>8888.858199999997</v>
      </c>
      <c r="D33" s="72">
        <f>D23+D24+D25+D22+D26+D27+D28+D29+D30+D31+D32</f>
        <v>11116.541500000003</v>
      </c>
      <c r="E33" s="17">
        <f t="shared" si="20"/>
        <v>1.2506152364991048</v>
      </c>
      <c r="F33" s="57">
        <f t="shared" si="15"/>
        <v>2227.683300000006</v>
      </c>
      <c r="G33" s="47">
        <f>G23+G24+G25+G22+G26+G27+G28+G29+G30+G31+G32</f>
        <v>6846.3924</v>
      </c>
      <c r="H33" s="47">
        <f>H23+H24+H25+H22+H26+H27+H28+H29+H30+H31+H32</f>
        <v>8285.103000000001</v>
      </c>
      <c r="I33" s="17">
        <f t="shared" si="21"/>
        <v>1.2101414169599747</v>
      </c>
      <c r="J33" s="57">
        <f t="shared" si="17"/>
        <v>1438.7106000000013</v>
      </c>
      <c r="K33" s="69">
        <f t="shared" si="18"/>
        <v>2831.438500000002</v>
      </c>
      <c r="L33" s="57">
        <f t="shared" si="19"/>
        <v>788.9727000000048</v>
      </c>
      <c r="M33" s="84">
        <f t="shared" si="6"/>
        <v>0.2119564114835273</v>
      </c>
      <c r="N33" s="85">
        <f t="shared" si="7"/>
        <v>0.17355689809393535</v>
      </c>
    </row>
    <row r="34" spans="2:14" ht="18.75" customHeight="1" thickBot="1" thickTop="1">
      <c r="B34" s="24" t="s">
        <v>36</v>
      </c>
      <c r="C34" s="48">
        <f>C21+C33</f>
        <v>35024.55699999999</v>
      </c>
      <c r="D34" s="49">
        <f>D21+D33</f>
        <v>40167.1554</v>
      </c>
      <c r="E34" s="15">
        <f t="shared" si="20"/>
        <v>1.1468283638819474</v>
      </c>
      <c r="F34" s="58">
        <f t="shared" si="15"/>
        <v>5142.59840000001</v>
      </c>
      <c r="G34" s="48">
        <f>G21+G33</f>
        <v>28550.2546</v>
      </c>
      <c r="H34" s="49">
        <f>H21+H33</f>
        <v>33412.323</v>
      </c>
      <c r="I34" s="15">
        <f t="shared" si="21"/>
        <v>1.1702986004194862</v>
      </c>
      <c r="J34" s="58">
        <f t="shared" si="17"/>
        <v>4862.0683999999965</v>
      </c>
      <c r="K34" s="70">
        <f t="shared" si="18"/>
        <v>6754.832400000007</v>
      </c>
      <c r="L34" s="58">
        <f t="shared" si="19"/>
        <v>280.5300000000134</v>
      </c>
      <c r="M34" s="86">
        <f t="shared" si="6"/>
        <v>0.7658574492871892</v>
      </c>
      <c r="N34" s="87">
        <f t="shared" si="7"/>
        <v>0.6999236023972968</v>
      </c>
    </row>
    <row r="35" spans="2:5" ht="16.5" thickTop="1">
      <c r="B35" s="28" t="s">
        <v>37</v>
      </c>
      <c r="D35" s="103"/>
      <c r="E35" s="102"/>
    </row>
  </sheetData>
  <sheetProtection/>
  <mergeCells count="8">
    <mergeCell ref="M4:N4"/>
    <mergeCell ref="B1:J1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31496062992125984" bottom="0.2362204724409449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TorosAg</cp:lastModifiedBy>
  <cp:lastPrinted>2010-09-07T07:14:36Z</cp:lastPrinted>
  <dcterms:created xsi:type="dcterms:W3CDTF">2000-05-08T09:28:39Z</dcterms:created>
  <dcterms:modified xsi:type="dcterms:W3CDTF">2011-11-04T13:26:26Z</dcterms:modified>
  <cp:category/>
  <cp:version/>
  <cp:contentType/>
  <cp:contentStatus/>
</cp:coreProperties>
</file>