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<sst xmlns="http://schemas.openxmlformats.org/spreadsheetml/2006/main" count="45" uniqueCount="42">
  <si>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</si>
  <si>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</si>
  <si>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</si>
  <si>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</si>
  <si>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</si>
  <si>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</si>
  <si>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</si>
  <si>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</si>
  <si>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</si>
  <si>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</si>
  <si>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Nagy Britannia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</si>
  <si>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</si>
  <si>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</si>
  <si>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</si>
  <si>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</si>
  <si>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</si>
  <si>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</si>
  <si>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</si>
  <si>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</si>
  <si>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</si>
  <si>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</si>
  <si>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</si>
  <si>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</si>
  <si>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Lengyelország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</si>
  <si>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</si>
  <si>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</si>
  <si>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</si>
  <si>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</si>
  <si>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</si>
  <si>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</si>
  <si>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</si>
  <si>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Csehország</t>
  </si>
  <si>
    <t xml:space="preserve">   Szlovákia</t>
  </si>
  <si>
    <t>kivitelből</t>
  </si>
  <si>
    <t>behozatalból</t>
  </si>
  <si>
    <t xml:space="preserve">   Románia</t>
  </si>
  <si>
    <t xml:space="preserve">   Bulgária</t>
  </si>
  <si>
    <t>EU 27</t>
  </si>
  <si>
    <t>Forrás: KSH</t>
  </si>
  <si>
    <t>(2010. évi exportunk csökkenő sorrendjében)</t>
  </si>
  <si>
    <r>
      <t xml:space="preserve">RÉSZESEDÉS </t>
    </r>
    <r>
      <rPr>
        <sz val="10"/>
        <rFont val="Arial CE"/>
        <family val="0"/>
      </rPr>
      <t>az összes 2010. évi</t>
    </r>
  </si>
  <si>
    <t xml:space="preserve"> Külkereskedelmi forgalmunk az EU tagállamokkal  I-IX. hó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</si>
</sst>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0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6" xfId="19" applyNumberFormat="1" applyFont="1" applyBorder="1" applyAlignment="1">
      <alignment horizontal="right"/>
    </xf>
    <xf numFmtId="166" fontId="1" fillId="0" borderId="7" xfId="19" applyNumberFormat="1" applyFont="1" applyBorder="1" applyAlignment="1">
      <alignment horizontal="right"/>
    </xf>
    <xf numFmtId="166" fontId="1" fillId="0" borderId="8" xfId="19" applyNumberFormat="1" applyFont="1" applyBorder="1" applyAlignment="1">
      <alignment horizontal="right"/>
    </xf>
    <xf numFmtId="166" fontId="1" fillId="0" borderId="6" xfId="19" applyNumberFormat="1" applyFont="1" applyBorder="1" applyAlignment="1">
      <alignment/>
    </xf>
    <xf numFmtId="166" fontId="1" fillId="0" borderId="7" xfId="19" applyNumberFormat="1" applyFont="1" applyBorder="1" applyAlignment="1">
      <alignment/>
    </xf>
    <xf numFmtId="166" fontId="5" fillId="0" borderId="6" xfId="19" applyNumberFormat="1" applyFont="1" applyBorder="1" applyAlignment="1">
      <alignment/>
    </xf>
    <xf numFmtId="166" fontId="1" fillId="0" borderId="8" xfId="19" applyNumberFormat="1" applyFont="1" applyBorder="1" applyAlignment="1">
      <alignment/>
    </xf>
    <xf numFmtId="166" fontId="5" fillId="0" borderId="8" xfId="19" applyNumberFormat="1" applyFont="1" applyBorder="1" applyAlignment="1">
      <alignment/>
    </xf>
    <xf numFmtId="166" fontId="6" fillId="0" borderId="9" xfId="19" applyNumberFormat="1" applyFont="1" applyBorder="1" applyAlignment="1">
      <alignment/>
    </xf>
    <xf numFmtId="166" fontId="8" fillId="0" borderId="10" xfId="19" applyNumberFormat="1" applyFont="1" applyBorder="1" applyAlignment="1">
      <alignment horizontal="right"/>
    </xf>
    <xf numFmtId="166" fontId="7" fillId="0" borderId="9" xfId="19" applyNumberFormat="1" applyFont="1" applyBorder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8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5" fontId="1" fillId="0" borderId="21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8" fillId="0" borderId="24" xfId="0" applyNumberFormat="1" applyFont="1" applyBorder="1" applyAlignment="1">
      <alignment horizontal="right"/>
    </xf>
    <xf numFmtId="165" fontId="8" fillId="0" borderId="25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1" fillId="0" borderId="29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5" fontId="1" fillId="0" borderId="33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8" fillId="0" borderId="41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5" fillId="0" borderId="38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165" fontId="7" fillId="0" borderId="42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7" fillId="0" borderId="43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6" fontId="5" fillId="0" borderId="44" xfId="0" applyNumberFormat="1" applyFont="1" applyBorder="1" applyAlignment="1">
      <alignment/>
    </xf>
    <xf numFmtId="166" fontId="5" fillId="0" borderId="45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38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37" xfId="0" applyNumberFormat="1" applyFont="1" applyBorder="1" applyAlignment="1">
      <alignment/>
    </xf>
    <xf numFmtId="166" fontId="7" fillId="0" borderId="28" xfId="0" applyNumberFormat="1" applyFont="1" applyBorder="1" applyAlignment="1">
      <alignment/>
    </xf>
    <xf numFmtId="166" fontId="7" fillId="0" borderId="36" xfId="0" applyNumberFormat="1" applyFont="1" applyBorder="1" applyAlignment="1">
      <alignment/>
    </xf>
    <xf numFmtId="166" fontId="6" fillId="0" borderId="46" xfId="0" applyNumberFormat="1" applyFont="1" applyBorder="1" applyAlignment="1">
      <alignment/>
    </xf>
    <xf numFmtId="166" fontId="6" fillId="0" borderId="47" xfId="0" applyNumberFormat="1" applyFont="1" applyBorder="1" applyAlignment="1">
      <alignment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5">
      <selection activeCell="L35" sqref="L35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9" max="9" width="9.00390625" style="0" customWidth="1"/>
    <col min="10" max="10" width="10.125" style="0" customWidth="1"/>
    <col min="11" max="11" width="8.375" style="0" customWidth="1"/>
    <col min="12" max="12" width="8.75390625" style="0" customWidth="1"/>
    <col min="14" max="14" width="11.875" style="0" customWidth="1"/>
  </cols>
  <sheetData>
    <row r="1" spans="2:11" ht="18" customHeight="1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1"/>
    </row>
    <row r="2" spans="2:11" ht="12.75" customHeight="1">
      <c r="B2" s="1"/>
      <c r="C2" s="94" t="s">
        <v>39</v>
      </c>
      <c r="D2" s="94"/>
      <c r="E2" s="94"/>
      <c r="F2" s="94"/>
      <c r="G2" s="94"/>
      <c r="H2" s="94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3" t="s">
        <v>20</v>
      </c>
      <c r="J3" s="93"/>
      <c r="K3" s="93"/>
      <c r="L3" s="93"/>
    </row>
    <row r="4" spans="2:14" ht="27.75" customHeight="1" thickBot="1" thickTop="1">
      <c r="B4" s="91" t="s">
        <v>4</v>
      </c>
      <c r="C4" s="97" t="s">
        <v>0</v>
      </c>
      <c r="D4" s="95"/>
      <c r="E4" s="95"/>
      <c r="F4" s="95"/>
      <c r="G4" s="97" t="s">
        <v>2</v>
      </c>
      <c r="H4" s="98"/>
      <c r="I4" s="98"/>
      <c r="J4" s="99"/>
      <c r="K4" s="95" t="s">
        <v>3</v>
      </c>
      <c r="L4" s="96"/>
      <c r="M4" s="88" t="s">
        <v>40</v>
      </c>
      <c r="N4" s="89"/>
    </row>
    <row r="5" spans="2:14" ht="16.5" thickBot="1">
      <c r="B5" s="92"/>
      <c r="C5" s="4">
        <v>2009</v>
      </c>
      <c r="D5" s="4">
        <v>2010</v>
      </c>
      <c r="E5" s="3" t="s">
        <v>21</v>
      </c>
      <c r="F5" s="5" t="s">
        <v>1</v>
      </c>
      <c r="G5" s="2">
        <v>2009</v>
      </c>
      <c r="H5" s="4">
        <v>2010</v>
      </c>
      <c r="I5" s="3" t="s">
        <v>21</v>
      </c>
      <c r="J5" s="6" t="s">
        <v>1</v>
      </c>
      <c r="K5" s="4">
        <v>2010</v>
      </c>
      <c r="L5" s="6" t="s">
        <v>1</v>
      </c>
      <c r="M5" s="30" t="s">
        <v>33</v>
      </c>
      <c r="N5" s="31" t="s">
        <v>34</v>
      </c>
    </row>
    <row r="6" spans="2:14" ht="16.5" thickTop="1">
      <c r="B6" s="18" t="s">
        <v>5</v>
      </c>
      <c r="C6" s="32">
        <v>11163.818971</v>
      </c>
      <c r="D6" s="33">
        <v>13289.174904</v>
      </c>
      <c r="E6" s="8">
        <f aca="true" t="shared" si="0" ref="E6:E12">D6/C6</f>
        <v>1.190378932023261</v>
      </c>
      <c r="F6" s="51">
        <f aca="true" t="shared" si="1" ref="F6:F34">D6-C6</f>
        <v>2125.355932999999</v>
      </c>
      <c r="G6" s="32">
        <v>10022.664463</v>
      </c>
      <c r="H6" s="33">
        <v>12616.094148</v>
      </c>
      <c r="I6" s="8">
        <f aca="true" t="shared" si="2" ref="I6:I12">H6/G6</f>
        <v>1.2587565107635792</v>
      </c>
      <c r="J6" s="51">
        <f aca="true" t="shared" si="3" ref="J6:J34">H6-G6</f>
        <v>2593.429685000001</v>
      </c>
      <c r="K6" s="32">
        <f aca="true" t="shared" si="4" ref="K6:K34">D6-H6</f>
        <v>673.0807559999994</v>
      </c>
      <c r="L6" s="60">
        <f aca="true" t="shared" si="5" ref="L6:L34">F6-J6</f>
        <v>-468.07375200000206</v>
      </c>
      <c r="M6" s="74">
        <f>D6/52150.628414</f>
        <v>0.2548229102534166</v>
      </c>
      <c r="N6" s="75">
        <f>H6/48117.634602</f>
        <v>0.26219273354462885</v>
      </c>
    </row>
    <row r="7" spans="2:14" ht="15.75">
      <c r="B7" s="19" t="s">
        <v>7</v>
      </c>
      <c r="C7" s="34">
        <v>2412.453424</v>
      </c>
      <c r="D7" s="35">
        <v>2847.059791</v>
      </c>
      <c r="E7" s="7">
        <f>D7/C7</f>
        <v>1.1801511949106962</v>
      </c>
      <c r="F7" s="52">
        <f>D7-C7</f>
        <v>434.6063670000003</v>
      </c>
      <c r="G7" s="34">
        <v>1709.025002</v>
      </c>
      <c r="H7" s="35">
        <v>2013.801791</v>
      </c>
      <c r="I7" s="7">
        <f>H7/G7</f>
        <v>1.1783337216502583</v>
      </c>
      <c r="J7" s="52">
        <f>H7-G7</f>
        <v>304.776789</v>
      </c>
      <c r="K7" s="34">
        <f>D7-H7</f>
        <v>833.258</v>
      </c>
      <c r="L7" s="61">
        <f>F7-J7</f>
        <v>129.8295780000003</v>
      </c>
      <c r="M7" s="76">
        <f aca="true" t="shared" si="6" ref="M7:M34">D7/52150.628414</f>
        <v>0.05459301023946431</v>
      </c>
      <c r="N7" s="77">
        <f aca="true" t="shared" si="7" ref="N7:N34">H7/48117.634602</f>
        <v>0.04185163729798756</v>
      </c>
    </row>
    <row r="8" spans="2:14" ht="15.75">
      <c r="B8" s="19" t="s">
        <v>10</v>
      </c>
      <c r="C8" s="34">
        <v>2224.102472</v>
      </c>
      <c r="D8" s="35">
        <v>2813.99624</v>
      </c>
      <c r="E8" s="7">
        <f>D8/C8</f>
        <v>1.265227783083908</v>
      </c>
      <c r="F8" s="52">
        <f>D8-C8</f>
        <v>589.8937679999999</v>
      </c>
      <c r="G8" s="34">
        <v>820.258309</v>
      </c>
      <c r="H8" s="35">
        <v>919.100421</v>
      </c>
      <c r="I8" s="7">
        <f>H8/G8</f>
        <v>1.1205012017744764</v>
      </c>
      <c r="J8" s="52">
        <f>H8-G8</f>
        <v>98.84211199999993</v>
      </c>
      <c r="K8" s="34">
        <f>D8-H8</f>
        <v>1894.8958189999998</v>
      </c>
      <c r="L8" s="61">
        <f>F8-J8</f>
        <v>491.051656</v>
      </c>
      <c r="M8" s="76">
        <f t="shared" si="6"/>
        <v>0.05395900923112508</v>
      </c>
      <c r="N8" s="77">
        <f t="shared" si="7"/>
        <v>0.019101113938834346</v>
      </c>
    </row>
    <row r="9" spans="2:14" ht="15.75">
      <c r="B9" s="19" t="s">
        <v>9</v>
      </c>
      <c r="C9" s="34">
        <v>2293.314907</v>
      </c>
      <c r="D9" s="35">
        <v>2563.667991</v>
      </c>
      <c r="E9" s="7">
        <f>D9/C9</f>
        <v>1.1178874663809961</v>
      </c>
      <c r="F9" s="52">
        <f>D9-C9</f>
        <v>270.35308399999985</v>
      </c>
      <c r="G9" s="34">
        <v>1808.616603</v>
      </c>
      <c r="H9" s="35">
        <v>1792.656062</v>
      </c>
      <c r="I9" s="7">
        <f>H9/G9</f>
        <v>0.9911752767427183</v>
      </c>
      <c r="J9" s="52">
        <f>H9-G9</f>
        <v>-15.960540999999921</v>
      </c>
      <c r="K9" s="34">
        <f>D9-H9</f>
        <v>771.0119289999998</v>
      </c>
      <c r="L9" s="61">
        <f>F9-J9</f>
        <v>286.3136249999998</v>
      </c>
      <c r="M9" s="76">
        <f t="shared" si="6"/>
        <v>0.049158908894600686</v>
      </c>
      <c r="N9" s="77">
        <f t="shared" si="7"/>
        <v>0.03725569797492682</v>
      </c>
    </row>
    <row r="10" spans="2:14" ht="15.75">
      <c r="B10" s="19" t="s">
        <v>6</v>
      </c>
      <c r="C10" s="34">
        <v>1974.899902</v>
      </c>
      <c r="D10" s="35">
        <v>2461.427342</v>
      </c>
      <c r="E10" s="7">
        <f t="shared" si="0"/>
        <v>1.2463554935150327</v>
      </c>
      <c r="F10" s="52">
        <f t="shared" si="1"/>
        <v>486.52743999999984</v>
      </c>
      <c r="G10" s="34">
        <v>2640.361085</v>
      </c>
      <c r="H10" s="35">
        <v>2893.886551</v>
      </c>
      <c r="I10" s="7">
        <f t="shared" si="2"/>
        <v>1.0960192404896014</v>
      </c>
      <c r="J10" s="52">
        <f t="shared" si="3"/>
        <v>253.52546600000005</v>
      </c>
      <c r="K10" s="34">
        <f t="shared" si="4"/>
        <v>-432.4592090000001</v>
      </c>
      <c r="L10" s="61">
        <f t="shared" si="5"/>
        <v>233.0019739999998</v>
      </c>
      <c r="M10" s="76">
        <f t="shared" si="6"/>
        <v>0.047198421512006594</v>
      </c>
      <c r="N10" s="77">
        <f t="shared" si="7"/>
        <v>0.060141912106371834</v>
      </c>
    </row>
    <row r="11" spans="2:14" ht="15.75">
      <c r="B11" s="20" t="s">
        <v>8</v>
      </c>
      <c r="C11" s="34">
        <v>1604.172081</v>
      </c>
      <c r="D11" s="35">
        <v>1841.948734</v>
      </c>
      <c r="E11" s="7">
        <f>D11/C11</f>
        <v>1.148223906784225</v>
      </c>
      <c r="F11" s="52">
        <f>D11-C11</f>
        <v>237.77665300000012</v>
      </c>
      <c r="G11" s="34">
        <v>1937.751373</v>
      </c>
      <c r="H11" s="35">
        <v>2122.973778</v>
      </c>
      <c r="I11" s="7">
        <f>H11/G11</f>
        <v>1.095586259197557</v>
      </c>
      <c r="J11" s="52">
        <f>H11-G11</f>
        <v>185.22240499999998</v>
      </c>
      <c r="K11" s="34">
        <f>D11-H11</f>
        <v>-281.025044</v>
      </c>
      <c r="L11" s="61">
        <f>F11-J11</f>
        <v>52.55424800000014</v>
      </c>
      <c r="M11" s="76">
        <f t="shared" si="6"/>
        <v>0.0353197802215845</v>
      </c>
      <c r="N11" s="77">
        <f t="shared" si="7"/>
        <v>0.044120493360905136</v>
      </c>
    </row>
    <row r="12" spans="2:14" ht="15.75">
      <c r="B12" s="20" t="s">
        <v>12</v>
      </c>
      <c r="C12" s="34">
        <v>1421.105743</v>
      </c>
      <c r="D12" s="35">
        <v>1671.262385</v>
      </c>
      <c r="E12" s="7">
        <f t="shared" si="0"/>
        <v>1.1760295764282194</v>
      </c>
      <c r="F12" s="52">
        <f>D12-C12</f>
        <v>250.15664199999992</v>
      </c>
      <c r="G12" s="34">
        <v>642.388156</v>
      </c>
      <c r="H12" s="35">
        <v>596.458788</v>
      </c>
      <c r="I12" s="7">
        <f t="shared" si="2"/>
        <v>0.9285021562570653</v>
      </c>
      <c r="J12" s="52">
        <f>H12-G12</f>
        <v>-45.929367999999954</v>
      </c>
      <c r="K12" s="34">
        <f>D12-H12</f>
        <v>1074.803597</v>
      </c>
      <c r="L12" s="61">
        <f>F12-J12</f>
        <v>296.0860099999999</v>
      </c>
      <c r="M12" s="76">
        <f t="shared" si="6"/>
        <v>0.032046831185477034</v>
      </c>
      <c r="N12" s="77">
        <f t="shared" si="7"/>
        <v>0.012395845991465431</v>
      </c>
    </row>
    <row r="13" spans="2:14" ht="15.75">
      <c r="B13" s="20" t="s">
        <v>11</v>
      </c>
      <c r="C13" s="34">
        <v>740.671229</v>
      </c>
      <c r="D13" s="35">
        <v>864.036058</v>
      </c>
      <c r="E13" s="7">
        <f aca="true" t="shared" si="8" ref="E13:E19">D13/C13</f>
        <v>1.1665581491082868</v>
      </c>
      <c r="F13" s="52">
        <f t="shared" si="1"/>
        <v>123.36482899999999</v>
      </c>
      <c r="G13" s="34">
        <v>979.941915</v>
      </c>
      <c r="H13" s="35">
        <v>1143.155339</v>
      </c>
      <c r="I13" s="7">
        <f aca="true" t="shared" si="9" ref="I13:I19">H13/G13</f>
        <v>1.1665541819384264</v>
      </c>
      <c r="J13" s="52">
        <f t="shared" si="3"/>
        <v>163.21342399999992</v>
      </c>
      <c r="K13" s="34">
        <f t="shared" si="4"/>
        <v>-279.1192809999999</v>
      </c>
      <c r="L13" s="61">
        <f t="shared" si="5"/>
        <v>-39.84859499999993</v>
      </c>
      <c r="M13" s="76">
        <f t="shared" si="6"/>
        <v>0.016568085261424132</v>
      </c>
      <c r="N13" s="77">
        <f t="shared" si="7"/>
        <v>0.023757513195640022</v>
      </c>
    </row>
    <row r="14" spans="2:14" ht="15.75">
      <c r="B14" s="20" t="s">
        <v>13</v>
      </c>
      <c r="C14" s="34">
        <v>438.753873</v>
      </c>
      <c r="D14" s="35">
        <v>519.000873</v>
      </c>
      <c r="E14" s="7">
        <f t="shared" si="8"/>
        <v>1.1828975307985485</v>
      </c>
      <c r="F14" s="52">
        <f aca="true" t="shared" si="10" ref="F14:F19">D14-C14</f>
        <v>80.24699999999996</v>
      </c>
      <c r="G14" s="34">
        <v>362.448771</v>
      </c>
      <c r="H14" s="35">
        <v>414.211905</v>
      </c>
      <c r="I14" s="7">
        <f t="shared" si="9"/>
        <v>1.1428150352315583</v>
      </c>
      <c r="J14" s="52">
        <f aca="true" t="shared" si="11" ref="J14:J19">H14-G14</f>
        <v>51.76313399999998</v>
      </c>
      <c r="K14" s="34">
        <f aca="true" t="shared" si="12" ref="K14:K19">D14-H14</f>
        <v>104.78896799999995</v>
      </c>
      <c r="L14" s="61">
        <f aca="true" t="shared" si="13" ref="L14:L19">F14-J14</f>
        <v>28.483865999999978</v>
      </c>
      <c r="M14" s="76">
        <f t="shared" si="6"/>
        <v>0.009951958179293436</v>
      </c>
      <c r="N14" s="77">
        <f t="shared" si="7"/>
        <v>0.00860831810262725</v>
      </c>
    </row>
    <row r="15" spans="2:14" ht="15.75">
      <c r="B15" s="20" t="s">
        <v>15</v>
      </c>
      <c r="C15" s="34">
        <v>347.305395</v>
      </c>
      <c r="D15" s="35">
        <v>348.531553</v>
      </c>
      <c r="E15" s="7">
        <f t="shared" si="8"/>
        <v>1.003530489355053</v>
      </c>
      <c r="F15" s="52">
        <f t="shared" si="10"/>
        <v>1.226157999999998</v>
      </c>
      <c r="G15" s="34">
        <v>296.272246</v>
      </c>
      <c r="H15" s="35">
        <v>334.678012</v>
      </c>
      <c r="I15" s="7">
        <f t="shared" si="9"/>
        <v>1.1296299822832545</v>
      </c>
      <c r="J15" s="52">
        <f t="shared" si="11"/>
        <v>38.40576600000003</v>
      </c>
      <c r="K15" s="34">
        <f t="shared" si="12"/>
        <v>13.85354099999995</v>
      </c>
      <c r="L15" s="61">
        <f t="shared" si="13"/>
        <v>-37.17960800000003</v>
      </c>
      <c r="M15" s="76">
        <f t="shared" si="6"/>
        <v>0.006683170722952125</v>
      </c>
      <c r="N15" s="77">
        <f t="shared" si="7"/>
        <v>0.006955412807970598</v>
      </c>
    </row>
    <row r="16" spans="2:14" ht="15.75">
      <c r="B16" s="20" t="s">
        <v>16</v>
      </c>
      <c r="C16" s="34">
        <v>217.447675</v>
      </c>
      <c r="D16" s="35">
        <v>239.268491</v>
      </c>
      <c r="E16" s="7">
        <f t="shared" si="8"/>
        <v>1.1003497324126368</v>
      </c>
      <c r="F16" s="52">
        <f t="shared" si="10"/>
        <v>21.820816000000008</v>
      </c>
      <c r="G16" s="34">
        <v>76.893022</v>
      </c>
      <c r="H16" s="35">
        <v>81.38924</v>
      </c>
      <c r="I16" s="7">
        <f t="shared" si="9"/>
        <v>1.0584736804855972</v>
      </c>
      <c r="J16" s="52">
        <f t="shared" si="11"/>
        <v>4.496217999999999</v>
      </c>
      <c r="K16" s="34">
        <f t="shared" si="12"/>
        <v>157.879251</v>
      </c>
      <c r="L16" s="61">
        <f t="shared" si="13"/>
        <v>17.32459800000001</v>
      </c>
      <c r="M16" s="76">
        <f t="shared" si="6"/>
        <v>0.004588026995582044</v>
      </c>
      <c r="N16" s="77">
        <f t="shared" si="7"/>
        <v>0.001691463860873516</v>
      </c>
    </row>
    <row r="17" spans="2:14" ht="15.75">
      <c r="B17" s="20" t="s">
        <v>17</v>
      </c>
      <c r="C17" s="34">
        <v>241.486464</v>
      </c>
      <c r="D17" s="35">
        <v>234.744886</v>
      </c>
      <c r="E17" s="7">
        <f t="shared" si="8"/>
        <v>0.9720829984077285</v>
      </c>
      <c r="F17" s="52">
        <f t="shared" si="10"/>
        <v>-6.741578000000004</v>
      </c>
      <c r="G17" s="34">
        <v>42.819557</v>
      </c>
      <c r="H17" s="35">
        <v>54.583758</v>
      </c>
      <c r="I17" s="7">
        <f t="shared" si="9"/>
        <v>1.2747389703261058</v>
      </c>
      <c r="J17" s="52">
        <f t="shared" si="11"/>
        <v>11.764201</v>
      </c>
      <c r="K17" s="34">
        <f t="shared" si="12"/>
        <v>180.16112800000002</v>
      </c>
      <c r="L17" s="61">
        <f t="shared" si="13"/>
        <v>-18.505779000000004</v>
      </c>
      <c r="M17" s="76">
        <f t="shared" si="6"/>
        <v>0.004501285854821685</v>
      </c>
      <c r="N17" s="77">
        <f t="shared" si="7"/>
        <v>0.0011343815724003034</v>
      </c>
    </row>
    <row r="18" spans="2:14" ht="15.75">
      <c r="B18" s="20" t="s">
        <v>14</v>
      </c>
      <c r="C18" s="34">
        <v>164.496672</v>
      </c>
      <c r="D18" s="35">
        <v>180.789197</v>
      </c>
      <c r="E18" s="7">
        <f t="shared" si="8"/>
        <v>1.099044708940981</v>
      </c>
      <c r="F18" s="52">
        <f t="shared" si="10"/>
        <v>16.292525000000012</v>
      </c>
      <c r="G18" s="34">
        <v>251.022978</v>
      </c>
      <c r="H18" s="35">
        <v>237.359312</v>
      </c>
      <c r="I18" s="7">
        <f t="shared" si="9"/>
        <v>0.9455680666811307</v>
      </c>
      <c r="J18" s="52">
        <f t="shared" si="11"/>
        <v>-13.663666000000006</v>
      </c>
      <c r="K18" s="34">
        <f t="shared" si="12"/>
        <v>-56.57011499999999</v>
      </c>
      <c r="L18" s="61">
        <f t="shared" si="13"/>
        <v>29.956191000000018</v>
      </c>
      <c r="M18" s="76">
        <f t="shared" si="6"/>
        <v>0.0034666734131139744</v>
      </c>
      <c r="N18" s="77">
        <f t="shared" si="7"/>
        <v>0.004932896514205089</v>
      </c>
    </row>
    <row r="19" spans="2:14" ht="15.75">
      <c r="B19" s="20" t="s">
        <v>18</v>
      </c>
      <c r="C19" s="34">
        <v>182.560762</v>
      </c>
      <c r="D19" s="35">
        <v>155.36479</v>
      </c>
      <c r="E19" s="7">
        <f t="shared" si="8"/>
        <v>0.8510305735906163</v>
      </c>
      <c r="F19" s="52">
        <f t="shared" si="10"/>
        <v>-27.195972000000012</v>
      </c>
      <c r="G19" s="34">
        <v>187.949083</v>
      </c>
      <c r="H19" s="35">
        <v>235.806042</v>
      </c>
      <c r="I19" s="7">
        <f t="shared" si="9"/>
        <v>1.2546272545527661</v>
      </c>
      <c r="J19" s="52">
        <f t="shared" si="11"/>
        <v>47.85695899999999</v>
      </c>
      <c r="K19" s="34">
        <f t="shared" si="12"/>
        <v>-80.44125199999999</v>
      </c>
      <c r="L19" s="61">
        <f t="shared" si="13"/>
        <v>-75.052931</v>
      </c>
      <c r="M19" s="76">
        <f t="shared" si="6"/>
        <v>0.0029791547048413293</v>
      </c>
      <c r="N19" s="77">
        <f t="shared" si="7"/>
        <v>0.0049006158334765435</v>
      </c>
    </row>
    <row r="20" spans="2:14" ht="16.5" thickBot="1">
      <c r="B20" s="20" t="s">
        <v>19</v>
      </c>
      <c r="C20" s="36">
        <v>43.744933</v>
      </c>
      <c r="D20" s="37">
        <v>44.567313</v>
      </c>
      <c r="E20" s="9">
        <f aca="true" t="shared" si="14" ref="E20:E27">D20/C20</f>
        <v>1.0187994344396412</v>
      </c>
      <c r="F20" s="53">
        <f t="shared" si="1"/>
        <v>0.8223799999999954</v>
      </c>
      <c r="G20" s="36">
        <v>39.465187</v>
      </c>
      <c r="H20" s="37">
        <v>63.809784</v>
      </c>
      <c r="I20" s="9">
        <f aca="true" t="shared" si="15" ref="I20:I27">H20/G20</f>
        <v>1.6168625781502062</v>
      </c>
      <c r="J20" s="53">
        <f t="shared" si="3"/>
        <v>24.344597</v>
      </c>
      <c r="K20" s="36">
        <f t="shared" si="4"/>
        <v>-19.242471000000002</v>
      </c>
      <c r="L20" s="62">
        <f t="shared" si="5"/>
        <v>-23.522217000000005</v>
      </c>
      <c r="M20" s="78">
        <f t="shared" si="6"/>
        <v>0.0008545882255952982</v>
      </c>
      <c r="N20" s="79">
        <f t="shared" si="7"/>
        <v>0.0013261205486885625</v>
      </c>
    </row>
    <row r="21" spans="2:14" ht="16.5" thickBot="1">
      <c r="B21" s="21" t="s">
        <v>22</v>
      </c>
      <c r="C21" s="38">
        <f>SUM(C6:C20)</f>
        <v>25470.334503000005</v>
      </c>
      <c r="D21" s="39">
        <f>SUM(D6:D20)</f>
        <v>30074.840547999996</v>
      </c>
      <c r="E21" s="16">
        <f t="shared" si="14"/>
        <v>1.180779174472862</v>
      </c>
      <c r="F21" s="54">
        <f t="shared" si="1"/>
        <v>4604.506044999991</v>
      </c>
      <c r="G21" s="38">
        <f>SUM(G6:G20)</f>
        <v>21817.87775</v>
      </c>
      <c r="H21" s="54">
        <f>SUM(H6:H20)</f>
        <v>25519.964931000002</v>
      </c>
      <c r="I21" s="16">
        <f t="shared" si="15"/>
        <v>1.1696813605530447</v>
      </c>
      <c r="J21" s="63">
        <f t="shared" si="3"/>
        <v>3702.0871810000026</v>
      </c>
      <c r="K21" s="38">
        <f t="shared" si="4"/>
        <v>4554.875616999994</v>
      </c>
      <c r="L21" s="64">
        <f t="shared" si="5"/>
        <v>902.4188639999884</v>
      </c>
      <c r="M21" s="80">
        <f t="shared" si="6"/>
        <v>0.5766918148952987</v>
      </c>
      <c r="N21" s="81">
        <f t="shared" si="7"/>
        <v>0.530366156651002</v>
      </c>
    </row>
    <row r="22" spans="2:14" ht="15.75">
      <c r="B22" s="22" t="s">
        <v>35</v>
      </c>
      <c r="C22" s="42">
        <v>2264.828376</v>
      </c>
      <c r="D22" s="43">
        <v>2724.272836</v>
      </c>
      <c r="E22" s="10">
        <f>D22/C22</f>
        <v>1.2028606073946506</v>
      </c>
      <c r="F22" s="56">
        <f>D22-C22</f>
        <v>459.44446000000016</v>
      </c>
      <c r="G22" s="42">
        <v>934.608219</v>
      </c>
      <c r="H22" s="43">
        <v>1211.094058</v>
      </c>
      <c r="I22" s="10">
        <f>H22/G22</f>
        <v>1.2958307378206353</v>
      </c>
      <c r="J22" s="56">
        <f>H22-G22</f>
        <v>276.48583899999994</v>
      </c>
      <c r="K22" s="42">
        <f>D22-H22</f>
        <v>1513.1787780000002</v>
      </c>
      <c r="L22" s="66">
        <f>F22-J22</f>
        <v>182.95862100000022</v>
      </c>
      <c r="M22" s="82">
        <f t="shared" si="6"/>
        <v>0.052238542829690246</v>
      </c>
      <c r="N22" s="83">
        <f t="shared" si="7"/>
        <v>0.02516944292913478</v>
      </c>
    </row>
    <row r="23" spans="2:14" ht="15.75">
      <c r="B23" s="22" t="s">
        <v>32</v>
      </c>
      <c r="C23" s="42">
        <v>2088.444369</v>
      </c>
      <c r="D23" s="43">
        <v>2595.031447</v>
      </c>
      <c r="E23" s="10">
        <f t="shared" si="14"/>
        <v>1.2425667092308361</v>
      </c>
      <c r="F23" s="56">
        <f>D23-C23</f>
        <v>506.587078</v>
      </c>
      <c r="G23" s="42">
        <v>1741.76448</v>
      </c>
      <c r="H23" s="43">
        <v>1818.039413</v>
      </c>
      <c r="I23" s="10">
        <f t="shared" si="15"/>
        <v>1.0437917605255103</v>
      </c>
      <c r="J23" s="56">
        <f>H23-G23</f>
        <v>76.27493299999992</v>
      </c>
      <c r="K23" s="42">
        <f>D23-H23</f>
        <v>776.9920339999999</v>
      </c>
      <c r="L23" s="66">
        <f>F23-J23</f>
        <v>430.3121450000001</v>
      </c>
      <c r="M23" s="76">
        <f t="shared" si="6"/>
        <v>0.04976031019989312</v>
      </c>
      <c r="N23" s="77">
        <f t="shared" si="7"/>
        <v>0.037783224966017624</v>
      </c>
    </row>
    <row r="24" spans="2:14" ht="15.75">
      <c r="B24" s="25" t="s">
        <v>23</v>
      </c>
      <c r="C24" s="40">
        <v>1576.874993</v>
      </c>
      <c r="D24" s="41">
        <v>1884.999912</v>
      </c>
      <c r="E24" s="11">
        <f>D24/C24</f>
        <v>1.1954022483505768</v>
      </c>
      <c r="F24" s="55">
        <f>D24-C24</f>
        <v>308.1249190000001</v>
      </c>
      <c r="G24" s="40">
        <v>1623.176383</v>
      </c>
      <c r="H24" s="41">
        <v>2049.392783</v>
      </c>
      <c r="I24" s="11">
        <f>H24/G24</f>
        <v>1.2625816913453698</v>
      </c>
      <c r="J24" s="55">
        <f>H24-G24</f>
        <v>426.2163999999998</v>
      </c>
      <c r="K24" s="40">
        <f>D24-H24</f>
        <v>-164.3928709999998</v>
      </c>
      <c r="L24" s="65">
        <f>F24-J24</f>
        <v>-118.0914809999997</v>
      </c>
      <c r="M24" s="76">
        <f t="shared" si="6"/>
        <v>0.03614529621840503</v>
      </c>
      <c r="N24" s="77">
        <f t="shared" si="7"/>
        <v>0.04259130358238385</v>
      </c>
    </row>
    <row r="25" spans="2:14" ht="15.75">
      <c r="B25" s="22" t="s">
        <v>31</v>
      </c>
      <c r="C25" s="42">
        <v>1370.223354</v>
      </c>
      <c r="D25" s="43">
        <v>1781.974543</v>
      </c>
      <c r="E25" s="10">
        <f t="shared" si="14"/>
        <v>1.3004993220981111</v>
      </c>
      <c r="F25" s="56">
        <f>D25-C25</f>
        <v>411.75118900000007</v>
      </c>
      <c r="G25" s="42">
        <v>1382.06025</v>
      </c>
      <c r="H25" s="43">
        <v>1563.15768</v>
      </c>
      <c r="I25" s="10">
        <f t="shared" si="15"/>
        <v>1.131034395931726</v>
      </c>
      <c r="J25" s="56">
        <f>H25-G25</f>
        <v>181.09743000000003</v>
      </c>
      <c r="K25" s="42">
        <f>D25-H25</f>
        <v>218.816863</v>
      </c>
      <c r="L25" s="66">
        <f>F25-J25</f>
        <v>230.65375900000004</v>
      </c>
      <c r="M25" s="76">
        <f t="shared" si="6"/>
        <v>0.03416976165375647</v>
      </c>
      <c r="N25" s="77">
        <f t="shared" si="7"/>
        <v>0.03248617046389533</v>
      </c>
    </row>
    <row r="26" spans="2:14" ht="15.75">
      <c r="B26" s="22" t="s">
        <v>24</v>
      </c>
      <c r="C26" s="42">
        <v>476.137509</v>
      </c>
      <c r="D26" s="43">
        <v>544.739196</v>
      </c>
      <c r="E26" s="10">
        <f t="shared" si="14"/>
        <v>1.1440795688289283</v>
      </c>
      <c r="F26" s="56">
        <f t="shared" si="1"/>
        <v>68.60168699999997</v>
      </c>
      <c r="G26" s="42">
        <v>387.273866</v>
      </c>
      <c r="H26" s="43">
        <v>475.974212</v>
      </c>
      <c r="I26" s="10">
        <f t="shared" si="15"/>
        <v>1.2290377786555833</v>
      </c>
      <c r="J26" s="56">
        <f t="shared" si="3"/>
        <v>88.70034600000002</v>
      </c>
      <c r="K26" s="42">
        <f t="shared" si="4"/>
        <v>68.76498399999997</v>
      </c>
      <c r="L26" s="66">
        <f t="shared" si="5"/>
        <v>-20.098659000000055</v>
      </c>
      <c r="M26" s="76">
        <f t="shared" si="6"/>
        <v>0.010445496297294148</v>
      </c>
      <c r="N26" s="77">
        <f t="shared" si="7"/>
        <v>0.009891887162304863</v>
      </c>
    </row>
    <row r="27" spans="2:14" ht="15.75">
      <c r="B27" s="28" t="s">
        <v>36</v>
      </c>
      <c r="C27" s="42">
        <v>387.922381</v>
      </c>
      <c r="D27" s="43">
        <v>409.297161</v>
      </c>
      <c r="E27" s="10">
        <f t="shared" si="14"/>
        <v>1.0551006620058874</v>
      </c>
      <c r="F27" s="56">
        <f t="shared" si="1"/>
        <v>21.374780000000044</v>
      </c>
      <c r="G27" s="42">
        <v>66.758245</v>
      </c>
      <c r="H27" s="43">
        <v>109.969442</v>
      </c>
      <c r="I27" s="10">
        <f t="shared" si="15"/>
        <v>1.647278804288519</v>
      </c>
      <c r="J27" s="56">
        <f t="shared" si="3"/>
        <v>43.211197</v>
      </c>
      <c r="K27" s="42">
        <f t="shared" si="4"/>
        <v>299.327719</v>
      </c>
      <c r="L27" s="66">
        <f t="shared" si="5"/>
        <v>-21.836416999999955</v>
      </c>
      <c r="M27" s="76">
        <f t="shared" si="6"/>
        <v>0.007848364889312108</v>
      </c>
      <c r="N27" s="77">
        <f t="shared" si="7"/>
        <v>0.0022854290928804124</v>
      </c>
    </row>
    <row r="28" spans="2:14" ht="15.75">
      <c r="B28" s="26" t="s">
        <v>26</v>
      </c>
      <c r="C28" s="44">
        <v>102.268874</v>
      </c>
      <c r="D28" s="45">
        <v>108.393744</v>
      </c>
      <c r="E28" s="10">
        <f aca="true" t="shared" si="16" ref="E28:E34">D28/C28</f>
        <v>1.0598898742152965</v>
      </c>
      <c r="F28" s="56">
        <f t="shared" si="1"/>
        <v>6.124870000000001</v>
      </c>
      <c r="G28" s="44">
        <v>25.389889</v>
      </c>
      <c r="H28" s="45">
        <v>41.804948</v>
      </c>
      <c r="I28" s="12">
        <f aca="true" t="shared" si="17" ref="I28:I34">H28/G28</f>
        <v>1.646519525942</v>
      </c>
      <c r="J28" s="56">
        <f t="shared" si="3"/>
        <v>16.415059000000003</v>
      </c>
      <c r="K28" s="42">
        <f t="shared" si="4"/>
        <v>66.588796</v>
      </c>
      <c r="L28" s="67">
        <f t="shared" si="5"/>
        <v>-10.290189000000002</v>
      </c>
      <c r="M28" s="76">
        <f t="shared" si="6"/>
        <v>0.002078474359685786</v>
      </c>
      <c r="N28" s="77">
        <f t="shared" si="7"/>
        <v>0.0008688072126941666</v>
      </c>
    </row>
    <row r="29" spans="2:14" ht="15.75">
      <c r="B29" s="26" t="s">
        <v>25</v>
      </c>
      <c r="C29" s="44">
        <v>62.793187</v>
      </c>
      <c r="D29" s="45">
        <v>89.474742</v>
      </c>
      <c r="E29" s="10">
        <f>D29/C29</f>
        <v>1.424911622975913</v>
      </c>
      <c r="F29" s="56">
        <f t="shared" si="1"/>
        <v>26.681555000000003</v>
      </c>
      <c r="G29" s="44">
        <v>12.479504</v>
      </c>
      <c r="H29" s="45">
        <v>10.485957</v>
      </c>
      <c r="I29" s="12">
        <f>H29/G29</f>
        <v>0.8402543081840432</v>
      </c>
      <c r="J29" s="56">
        <f t="shared" si="3"/>
        <v>-1.9935469999999995</v>
      </c>
      <c r="K29" s="42">
        <f t="shared" si="4"/>
        <v>78.98878500000001</v>
      </c>
      <c r="L29" s="67">
        <f t="shared" si="5"/>
        <v>28.675102000000003</v>
      </c>
      <c r="M29" s="76">
        <f t="shared" si="6"/>
        <v>0.0017156982517967173</v>
      </c>
      <c r="N29" s="77">
        <f t="shared" si="7"/>
        <v>0.00021792336815251834</v>
      </c>
    </row>
    <row r="30" spans="2:14" ht="15.75">
      <c r="B30" s="26" t="s">
        <v>27</v>
      </c>
      <c r="C30" s="44">
        <v>38.340607</v>
      </c>
      <c r="D30" s="45">
        <v>44.610892</v>
      </c>
      <c r="E30" s="10">
        <f>D30/C30</f>
        <v>1.163541620506947</v>
      </c>
      <c r="F30" s="56">
        <f t="shared" si="1"/>
        <v>6.270285000000001</v>
      </c>
      <c r="G30" s="44">
        <v>7.187388</v>
      </c>
      <c r="H30" s="45">
        <v>9.912905</v>
      </c>
      <c r="I30" s="12">
        <f>H30/G30</f>
        <v>1.3792082742715435</v>
      </c>
      <c r="J30" s="56">
        <f t="shared" si="3"/>
        <v>2.725517</v>
      </c>
      <c r="K30" s="42">
        <f t="shared" si="4"/>
        <v>34.697987</v>
      </c>
      <c r="L30" s="67">
        <f t="shared" si="5"/>
        <v>3.5447680000000013</v>
      </c>
      <c r="M30" s="76">
        <f t="shared" si="6"/>
        <v>0.0008554238626973873</v>
      </c>
      <c r="N30" s="77">
        <f t="shared" si="7"/>
        <v>0.00020601397142635047</v>
      </c>
    </row>
    <row r="31" spans="2:14" ht="15.75">
      <c r="B31" s="27" t="s">
        <v>29</v>
      </c>
      <c r="C31" s="46">
        <v>26.997562</v>
      </c>
      <c r="D31" s="47">
        <v>21.328792</v>
      </c>
      <c r="E31" s="13">
        <f t="shared" si="16"/>
        <v>0.7900265957348297</v>
      </c>
      <c r="F31" s="57">
        <f t="shared" si="1"/>
        <v>-5.6687699999999985</v>
      </c>
      <c r="G31" s="46">
        <v>18.827821</v>
      </c>
      <c r="H31" s="47">
        <v>38.570823</v>
      </c>
      <c r="I31" s="14">
        <f t="shared" si="17"/>
        <v>2.048607908477566</v>
      </c>
      <c r="J31" s="57">
        <f t="shared" si="3"/>
        <v>19.743001999999997</v>
      </c>
      <c r="K31" s="68">
        <f t="shared" si="4"/>
        <v>-17.242030999999997</v>
      </c>
      <c r="L31" s="69">
        <f t="shared" si="5"/>
        <v>-25.411771999999996</v>
      </c>
      <c r="M31" s="76">
        <f t="shared" si="6"/>
        <v>0.0004089843717832213</v>
      </c>
      <c r="N31" s="77">
        <f t="shared" si="7"/>
        <v>0.0008015943285457512</v>
      </c>
    </row>
    <row r="32" spans="2:14" ht="16.5" thickBot="1">
      <c r="B32" s="26" t="s">
        <v>28</v>
      </c>
      <c r="C32" s="46">
        <v>4.768726</v>
      </c>
      <c r="D32" s="47">
        <v>10.945326</v>
      </c>
      <c r="E32" s="10">
        <f t="shared" si="16"/>
        <v>2.295230633926126</v>
      </c>
      <c r="F32" s="56">
        <f t="shared" si="1"/>
        <v>6.1766</v>
      </c>
      <c r="G32" s="46">
        <v>4.425872</v>
      </c>
      <c r="H32" s="47">
        <v>12.318067</v>
      </c>
      <c r="I32" s="12">
        <f t="shared" si="17"/>
        <v>2.7831954923233204</v>
      </c>
      <c r="J32" s="56">
        <f t="shared" si="3"/>
        <v>7.892194999999999</v>
      </c>
      <c r="K32" s="42">
        <f t="shared" si="4"/>
        <v>-1.3727409999999995</v>
      </c>
      <c r="L32" s="67">
        <f t="shared" si="5"/>
        <v>-1.7155949999999995</v>
      </c>
      <c r="M32" s="78">
        <f t="shared" si="6"/>
        <v>0.0002098790816691615</v>
      </c>
      <c r="N32" s="79">
        <f t="shared" si="7"/>
        <v>0.0002559990137064635</v>
      </c>
    </row>
    <row r="33" spans="2:14" ht="17.25" customHeight="1" thickBot="1" thickTop="1">
      <c r="B33" s="23" t="s">
        <v>30</v>
      </c>
      <c r="C33" s="72">
        <f>C24+C23+C25+C22+C26+C27+C28+C30+C29+C31+C32</f>
        <v>8399.599938</v>
      </c>
      <c r="D33" s="73">
        <f>D24+D23+D25+D22+D26+D27+D28+D30+D29+D31+D32</f>
        <v>10215.068591000003</v>
      </c>
      <c r="E33" s="17">
        <f t="shared" si="16"/>
        <v>1.2161375144531323</v>
      </c>
      <c r="F33" s="58">
        <f t="shared" si="1"/>
        <v>1815.4686530000035</v>
      </c>
      <c r="G33" s="48">
        <f>G24+G23+G25+G22+G26+G27+G28+G30+G29+G31+G32</f>
        <v>6203.951916999999</v>
      </c>
      <c r="H33" s="48">
        <f>H24+H23+H25+H22+H26+H27+H28+H30+H29+H31+H32</f>
        <v>7340.7202879999995</v>
      </c>
      <c r="I33" s="17">
        <f t="shared" si="17"/>
        <v>1.1832329434863993</v>
      </c>
      <c r="J33" s="58">
        <f t="shared" si="3"/>
        <v>1136.7683710000001</v>
      </c>
      <c r="K33" s="70">
        <f t="shared" si="4"/>
        <v>2874.3483030000034</v>
      </c>
      <c r="L33" s="58">
        <f t="shared" si="5"/>
        <v>678.7002820000034</v>
      </c>
      <c r="M33" s="84">
        <f t="shared" si="6"/>
        <v>0.19587623201598345</v>
      </c>
      <c r="N33" s="85">
        <f t="shared" si="7"/>
        <v>0.15255779609114212</v>
      </c>
    </row>
    <row r="34" spans="2:14" ht="18.75" customHeight="1" thickBot="1" thickTop="1">
      <c r="B34" s="24" t="s">
        <v>37</v>
      </c>
      <c r="C34" s="49">
        <f>C21+C33</f>
        <v>33869.934441000005</v>
      </c>
      <c r="D34" s="50">
        <f>D21+D33</f>
        <v>40289.909138999996</v>
      </c>
      <c r="E34" s="15">
        <f t="shared" si="16"/>
        <v>1.1895478926651988</v>
      </c>
      <c r="F34" s="59">
        <f t="shared" si="1"/>
        <v>6419.974697999991</v>
      </c>
      <c r="G34" s="49">
        <f>G21+G33</f>
        <v>28021.829666999998</v>
      </c>
      <c r="H34" s="50">
        <f>H21+H33</f>
        <v>32860.685219</v>
      </c>
      <c r="I34" s="15">
        <f t="shared" si="17"/>
        <v>1.1726816417594064</v>
      </c>
      <c r="J34" s="59">
        <f t="shared" si="3"/>
        <v>4838.855552000001</v>
      </c>
      <c r="K34" s="71">
        <f t="shared" si="4"/>
        <v>7429.223919999997</v>
      </c>
      <c r="L34" s="59">
        <f t="shared" si="5"/>
        <v>1581.11914599999</v>
      </c>
      <c r="M34" s="86">
        <f t="shared" si="6"/>
        <v>0.7725680469112821</v>
      </c>
      <c r="N34" s="87">
        <f t="shared" si="7"/>
        <v>0.682923952742144</v>
      </c>
    </row>
    <row r="35" ht="16.5" thickTop="1">
      <c r="B35" s="29" t="s">
        <v>38</v>
      </c>
    </row>
  </sheetData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2010-09-07T07:14:36Z</cp:lastPrinted>
  <dcterms:created xsi:type="dcterms:W3CDTF">2000-05-08T09:28:39Z</dcterms:created>
  <dcterms:modified xsi:type="dcterms:W3CDTF">2010-12-02T11:05:41Z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