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<sst xmlns="http://schemas.openxmlformats.org/spreadsheetml/2006/main" count="45" uniqueCount="42">
  <si>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</si>
  <si>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</si>
  <si>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</si>
  <si>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</si>
  <si>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</si>
  <si>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</si>
  <si>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</si>
  <si>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</si>
  <si>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</si>
  <si>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</si>
  <si>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</si>
  <si>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</si>
  <si>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</si>
  <si>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</si>
  <si>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</si>
  <si>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</si>
  <si>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</si>
  <si>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</si>
  <si>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</si>
  <si>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</si>
  <si>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</si>
  <si>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</si>
  <si>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</si>
  <si>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</si>
  <si>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</si>
  <si>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</si>
  <si>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</si>
  <si>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</si>
  <si>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</si>
  <si>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</si>
  <si>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</si>
  <si>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Csehország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</si>
  <si>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</si>
  <si>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</si>
  <si>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</si>
  <si>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</si>
  <si>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</si>
  <si>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</si>
  <si>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</si>
  <si>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</si>
  <si>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</si>
  <si>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Külkereskedelmi forgalmunk az EU tagállamokkal  I-III.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</si>
</sst>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2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6" xfId="21" applyNumberFormat="1" applyFont="1" applyBorder="1" applyAlignment="1">
      <alignment horizontal="right"/>
    </xf>
    <xf numFmtId="166" fontId="1" fillId="0" borderId="7" xfId="21" applyNumberFormat="1" applyFont="1" applyBorder="1" applyAlignment="1">
      <alignment horizontal="right"/>
    </xf>
    <xf numFmtId="166" fontId="1" fillId="0" borderId="8" xfId="21" applyNumberFormat="1" applyFont="1" applyBorder="1" applyAlignment="1">
      <alignment horizontal="right"/>
    </xf>
    <xf numFmtId="166" fontId="1" fillId="0" borderId="6" xfId="21" applyNumberFormat="1" applyFont="1" applyBorder="1" applyAlignment="1">
      <alignment/>
    </xf>
    <xf numFmtId="166" fontId="1" fillId="0" borderId="7" xfId="21" applyNumberFormat="1" applyFont="1" applyBorder="1" applyAlignment="1">
      <alignment/>
    </xf>
    <xf numFmtId="166" fontId="5" fillId="0" borderId="6" xfId="21" applyNumberFormat="1" applyFont="1" applyBorder="1" applyAlignment="1">
      <alignment/>
    </xf>
    <xf numFmtId="166" fontId="1" fillId="0" borderId="8" xfId="21" applyNumberFormat="1" applyFont="1" applyBorder="1" applyAlignment="1">
      <alignment/>
    </xf>
    <xf numFmtId="166" fontId="5" fillId="0" borderId="8" xfId="21" applyNumberFormat="1" applyFont="1" applyBorder="1" applyAlignment="1">
      <alignment/>
    </xf>
    <xf numFmtId="166" fontId="6" fillId="0" borderId="9" xfId="21" applyNumberFormat="1" applyFont="1" applyBorder="1" applyAlignment="1">
      <alignment/>
    </xf>
    <xf numFmtId="166" fontId="8" fillId="0" borderId="10" xfId="21" applyNumberFormat="1" applyFont="1" applyBorder="1" applyAlignment="1">
      <alignment horizontal="right"/>
    </xf>
    <xf numFmtId="166" fontId="7" fillId="0" borderId="9" xfId="21" applyNumberFormat="1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8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" fillId="0" borderId="21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6" fontId="5" fillId="0" borderId="44" xfId="0" applyNumberFormat="1" applyFont="1" applyBorder="1" applyAlignment="1">
      <alignment/>
    </xf>
    <xf numFmtId="166" fontId="5" fillId="0" borderId="45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38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37" xfId="0" applyNumberFormat="1" applyFont="1" applyBorder="1" applyAlignment="1">
      <alignment/>
    </xf>
    <xf numFmtId="166" fontId="7" fillId="0" borderId="28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6" fillId="0" borderId="46" xfId="0" applyNumberFormat="1" applyFont="1" applyBorder="1" applyAlignment="1">
      <alignment/>
    </xf>
    <xf numFmtId="166" fontId="6" fillId="0" borderId="47" xfId="0" applyNumberFormat="1" applyFont="1" applyBorder="1" applyAlignment="1">
      <alignment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">
      <selection activeCell="N36" sqref="N36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4" max="14" width="11.875" style="0" customWidth="1"/>
  </cols>
  <sheetData>
    <row r="1" spans="2:11" ht="18" customHeigh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1"/>
    </row>
    <row r="2" spans="2:11" ht="12.75" customHeight="1">
      <c r="B2" s="1"/>
      <c r="C2" s="94" t="s">
        <v>39</v>
      </c>
      <c r="D2" s="94"/>
      <c r="E2" s="94"/>
      <c r="F2" s="94"/>
      <c r="G2" s="94"/>
      <c r="H2" s="94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3" t="s">
        <v>20</v>
      </c>
      <c r="J3" s="93"/>
      <c r="K3" s="93"/>
      <c r="L3" s="93"/>
    </row>
    <row r="4" spans="2:14" ht="27.75" customHeight="1" thickBot="1" thickTop="1">
      <c r="B4" s="91" t="s">
        <v>4</v>
      </c>
      <c r="C4" s="97" t="s">
        <v>0</v>
      </c>
      <c r="D4" s="95"/>
      <c r="E4" s="95"/>
      <c r="F4" s="95"/>
      <c r="G4" s="97" t="s">
        <v>2</v>
      </c>
      <c r="H4" s="98"/>
      <c r="I4" s="98"/>
      <c r="J4" s="99"/>
      <c r="K4" s="95" t="s">
        <v>3</v>
      </c>
      <c r="L4" s="96"/>
      <c r="M4" s="88" t="s">
        <v>40</v>
      </c>
      <c r="N4" s="89"/>
    </row>
    <row r="5" spans="2:14" ht="16.5" thickBot="1">
      <c r="B5" s="92"/>
      <c r="C5" s="4">
        <v>2010</v>
      </c>
      <c r="D5" s="4">
        <v>2011</v>
      </c>
      <c r="E5" s="3" t="s">
        <v>21</v>
      </c>
      <c r="F5" s="5" t="s">
        <v>1</v>
      </c>
      <c r="G5" s="2">
        <v>2010</v>
      </c>
      <c r="H5" s="4">
        <v>2011</v>
      </c>
      <c r="I5" s="3" t="s">
        <v>21</v>
      </c>
      <c r="J5" s="6" t="s">
        <v>1</v>
      </c>
      <c r="K5" s="4">
        <v>2011</v>
      </c>
      <c r="L5" s="6" t="s">
        <v>1</v>
      </c>
      <c r="M5" s="30" t="s">
        <v>33</v>
      </c>
      <c r="N5" s="31" t="s">
        <v>34</v>
      </c>
    </row>
    <row r="6" spans="2:14" ht="16.5" thickTop="1">
      <c r="B6" s="18" t="s">
        <v>5</v>
      </c>
      <c r="C6" s="32">
        <v>4258.6102</v>
      </c>
      <c r="D6" s="33">
        <v>5030.7868</v>
      </c>
      <c r="E6" s="8">
        <f aca="true" t="shared" si="0" ref="E6:E12">D6/C6</f>
        <v>1.1813212676755436</v>
      </c>
      <c r="F6" s="51">
        <f aca="true" t="shared" si="1" ref="F6:F34">D6-C6</f>
        <v>772.1765999999998</v>
      </c>
      <c r="G6" s="32">
        <v>3884.7689</v>
      </c>
      <c r="H6" s="33">
        <v>4639.2182</v>
      </c>
      <c r="I6" s="8">
        <f aca="true" t="shared" si="2" ref="I6:I12">H6/G6</f>
        <v>1.1942069964573698</v>
      </c>
      <c r="J6" s="51">
        <f aca="true" t="shared" si="3" ref="J6:J34">H6-G6</f>
        <v>754.4493000000002</v>
      </c>
      <c r="K6" s="32">
        <f aca="true" t="shared" si="4" ref="K6:K34">D6-H6</f>
        <v>391.5685999999996</v>
      </c>
      <c r="L6" s="60">
        <f aca="true" t="shared" si="5" ref="L6:L34">F6-J6</f>
        <v>17.72729999999956</v>
      </c>
      <c r="M6" s="74">
        <f>D6/20022.217</f>
        <v>0.251260227576197</v>
      </c>
      <c r="N6" s="75">
        <f>H6/17950.788</f>
        <v>0.25844092192498735</v>
      </c>
    </row>
    <row r="7" spans="2:14" ht="15.75">
      <c r="B7" s="19" t="s">
        <v>9</v>
      </c>
      <c r="C7" s="34">
        <v>850.362</v>
      </c>
      <c r="D7" s="35">
        <v>1074.0137</v>
      </c>
      <c r="E7" s="7">
        <f>D7/C7</f>
        <v>1.263007636747644</v>
      </c>
      <c r="F7" s="52">
        <f>D7-C7</f>
        <v>223.6517</v>
      </c>
      <c r="G7" s="34">
        <v>590.1477</v>
      </c>
      <c r="H7" s="35">
        <v>738.6681</v>
      </c>
      <c r="I7" s="7">
        <f>H7/G7</f>
        <v>1.2516664895923513</v>
      </c>
      <c r="J7" s="52">
        <f>H7-G7</f>
        <v>148.5204</v>
      </c>
      <c r="K7" s="34">
        <f>D7-H7</f>
        <v>335.3456</v>
      </c>
      <c r="L7" s="61">
        <f>F7-J7</f>
        <v>75.13130000000001</v>
      </c>
      <c r="M7" s="76">
        <f aca="true" t="shared" si="6" ref="M7:M34">D7/20022.217</f>
        <v>0.05364109778652384</v>
      </c>
      <c r="N7" s="77">
        <f aca="true" t="shared" si="7" ref="N7:N34">H7/17950.788</f>
        <v>0.041149619727000285</v>
      </c>
    </row>
    <row r="8" spans="2:14" ht="15.75">
      <c r="B8" s="19" t="s">
        <v>7</v>
      </c>
      <c r="C8" s="34">
        <v>936.263</v>
      </c>
      <c r="D8" s="35">
        <v>1068.7488</v>
      </c>
      <c r="E8" s="7">
        <f>D8/C8</f>
        <v>1.1415048976623021</v>
      </c>
      <c r="F8" s="52">
        <f>D8-C8</f>
        <v>132.48580000000004</v>
      </c>
      <c r="G8" s="34">
        <v>605.5188</v>
      </c>
      <c r="H8" s="35">
        <v>774.1489</v>
      </c>
      <c r="I8" s="7">
        <f>H8/G8</f>
        <v>1.2784886282638952</v>
      </c>
      <c r="J8" s="52">
        <f>H8-G8</f>
        <v>168.63009999999997</v>
      </c>
      <c r="K8" s="34">
        <f>D8-H8</f>
        <v>294.59990000000005</v>
      </c>
      <c r="L8" s="61">
        <f>F8-J8</f>
        <v>-36.14429999999993</v>
      </c>
      <c r="M8" s="76">
        <f t="shared" si="6"/>
        <v>0.053378144887751444</v>
      </c>
      <c r="N8" s="77">
        <f t="shared" si="7"/>
        <v>0.04312617919614448</v>
      </c>
    </row>
    <row r="9" spans="2:14" ht="15.75">
      <c r="B9" s="19" t="s">
        <v>10</v>
      </c>
      <c r="C9" s="34">
        <v>927.9565</v>
      </c>
      <c r="D9" s="35">
        <v>1064.0982</v>
      </c>
      <c r="E9" s="7">
        <f t="shared" si="0"/>
        <v>1.1467112951954104</v>
      </c>
      <c r="F9" s="52">
        <f>D9-C9</f>
        <v>136.1416999999999</v>
      </c>
      <c r="G9" s="34">
        <v>287.9948</v>
      </c>
      <c r="H9" s="35">
        <v>339.8336</v>
      </c>
      <c r="I9" s="7">
        <f t="shared" si="2"/>
        <v>1.1799990833167822</v>
      </c>
      <c r="J9" s="52">
        <f>H9-G9</f>
        <v>51.83879999999999</v>
      </c>
      <c r="K9" s="34">
        <f>D9-H9</f>
        <v>724.2646</v>
      </c>
      <c r="L9" s="61">
        <f>F9-J9</f>
        <v>84.30289999999991</v>
      </c>
      <c r="M9" s="76">
        <f t="shared" si="6"/>
        <v>0.053145872907081164</v>
      </c>
      <c r="N9" s="77">
        <f t="shared" si="7"/>
        <v>0.01893140289997297</v>
      </c>
    </row>
    <row r="10" spans="2:14" ht="15.75">
      <c r="B10" s="19" t="s">
        <v>6</v>
      </c>
      <c r="C10" s="34">
        <v>712.424</v>
      </c>
      <c r="D10" s="35">
        <v>995.8631</v>
      </c>
      <c r="E10" s="7">
        <f t="shared" si="0"/>
        <v>1.3978517006726332</v>
      </c>
      <c r="F10" s="52">
        <f t="shared" si="1"/>
        <v>283.43910000000005</v>
      </c>
      <c r="G10" s="34">
        <v>995.2888</v>
      </c>
      <c r="H10" s="35">
        <v>1088.5543</v>
      </c>
      <c r="I10" s="7">
        <f t="shared" si="2"/>
        <v>1.0937069722878425</v>
      </c>
      <c r="J10" s="52">
        <f t="shared" si="3"/>
        <v>93.26549999999997</v>
      </c>
      <c r="K10" s="34">
        <f t="shared" si="4"/>
        <v>-92.69119999999998</v>
      </c>
      <c r="L10" s="61">
        <f t="shared" si="5"/>
        <v>190.17360000000008</v>
      </c>
      <c r="M10" s="76">
        <f t="shared" si="6"/>
        <v>0.0497379036497307</v>
      </c>
      <c r="N10" s="77">
        <f t="shared" si="7"/>
        <v>0.06064103146892493</v>
      </c>
    </row>
    <row r="11" spans="2:14" ht="15.75">
      <c r="B11" s="20" t="s">
        <v>12</v>
      </c>
      <c r="C11" s="34">
        <v>553.4337</v>
      </c>
      <c r="D11" s="35">
        <v>615.6146</v>
      </c>
      <c r="E11" s="7">
        <f t="shared" si="0"/>
        <v>1.1123547409563241</v>
      </c>
      <c r="F11" s="52">
        <f>D11-C11</f>
        <v>62.18089999999995</v>
      </c>
      <c r="G11" s="34">
        <v>194.6577</v>
      </c>
      <c r="H11" s="35">
        <v>217.7869</v>
      </c>
      <c r="I11" s="7">
        <f t="shared" si="2"/>
        <v>1.118819856599559</v>
      </c>
      <c r="J11" s="52">
        <f>H11-G11</f>
        <v>23.129199999999997</v>
      </c>
      <c r="K11" s="34">
        <f>D11-H11</f>
        <v>397.8277</v>
      </c>
      <c r="L11" s="61">
        <f>F11-J11</f>
        <v>39.051699999999954</v>
      </c>
      <c r="M11" s="76">
        <f t="shared" si="6"/>
        <v>0.030746575166975765</v>
      </c>
      <c r="N11" s="77">
        <f t="shared" si="7"/>
        <v>0.0121324423195238</v>
      </c>
    </row>
    <row r="12" spans="2:14" ht="15.75">
      <c r="B12" s="20" t="s">
        <v>8</v>
      </c>
      <c r="C12" s="34">
        <v>593.1563</v>
      </c>
      <c r="D12" s="35">
        <v>543.486</v>
      </c>
      <c r="E12" s="7">
        <f t="shared" si="0"/>
        <v>0.9162610259724123</v>
      </c>
      <c r="F12" s="52">
        <f>D12-C12</f>
        <v>-49.6703</v>
      </c>
      <c r="G12" s="34">
        <v>668.6666</v>
      </c>
      <c r="H12" s="35">
        <v>794.6199</v>
      </c>
      <c r="I12" s="7">
        <f t="shared" si="2"/>
        <v>1.188364874213846</v>
      </c>
      <c r="J12" s="52">
        <f>H12-G12</f>
        <v>125.95330000000001</v>
      </c>
      <c r="K12" s="34">
        <f>D12-H12</f>
        <v>-251.13390000000004</v>
      </c>
      <c r="L12" s="61">
        <f>F12-J12</f>
        <v>-175.6236</v>
      </c>
      <c r="M12" s="76">
        <f t="shared" si="6"/>
        <v>0.027144146924389042</v>
      </c>
      <c r="N12" s="77">
        <f t="shared" si="7"/>
        <v>0.0442665748155457</v>
      </c>
    </row>
    <row r="13" spans="2:14" ht="15.75">
      <c r="B13" s="20" t="s">
        <v>11</v>
      </c>
      <c r="C13" s="34">
        <v>305.1578</v>
      </c>
      <c r="D13" s="35">
        <v>322.0878</v>
      </c>
      <c r="E13" s="7">
        <f aca="true" t="shared" si="8" ref="E13:E19">D13/C13</f>
        <v>1.0554794929049822</v>
      </c>
      <c r="F13" s="52">
        <f t="shared" si="1"/>
        <v>16.930000000000007</v>
      </c>
      <c r="G13" s="34">
        <v>318.8278</v>
      </c>
      <c r="H13" s="35">
        <v>375.1617</v>
      </c>
      <c r="I13" s="7">
        <f aca="true" t="shared" si="9" ref="I13:I19">H13/G13</f>
        <v>1.176690677538157</v>
      </c>
      <c r="J13" s="52">
        <f t="shared" si="3"/>
        <v>56.33389999999997</v>
      </c>
      <c r="K13" s="34">
        <f t="shared" si="4"/>
        <v>-53.07389999999998</v>
      </c>
      <c r="L13" s="61">
        <f t="shared" si="5"/>
        <v>-39.403899999999965</v>
      </c>
      <c r="M13" s="76">
        <f t="shared" si="6"/>
        <v>0.016086520288937034</v>
      </c>
      <c r="N13" s="77">
        <f t="shared" si="7"/>
        <v>0.020899455778765813</v>
      </c>
    </row>
    <row r="14" spans="2:14" ht="15.75">
      <c r="B14" s="20" t="s">
        <v>13</v>
      </c>
      <c r="C14" s="34">
        <v>156.2632</v>
      </c>
      <c r="D14" s="35">
        <v>186.9351</v>
      </c>
      <c r="E14" s="7">
        <f t="shared" si="8"/>
        <v>1.1962835779633336</v>
      </c>
      <c r="F14" s="52">
        <f aca="true" t="shared" si="10" ref="F14:F19">D14-C14</f>
        <v>30.671899999999994</v>
      </c>
      <c r="G14" s="34">
        <v>125.2363</v>
      </c>
      <c r="H14" s="35">
        <v>195.6133</v>
      </c>
      <c r="I14" s="7">
        <f t="shared" si="9"/>
        <v>1.5619536827581142</v>
      </c>
      <c r="J14" s="52">
        <f aca="true" t="shared" si="11" ref="J14:J19">H14-G14</f>
        <v>70.37700000000001</v>
      </c>
      <c r="K14" s="34">
        <f aca="true" t="shared" si="12" ref="K14:K19">D14-H14</f>
        <v>-8.678200000000004</v>
      </c>
      <c r="L14" s="61">
        <f aca="true" t="shared" si="13" ref="L14:L19">F14-J14</f>
        <v>-39.705100000000016</v>
      </c>
      <c r="M14" s="76">
        <f t="shared" si="6"/>
        <v>0.009336383678191082</v>
      </c>
      <c r="N14" s="77">
        <f t="shared" si="7"/>
        <v>0.010897198496244287</v>
      </c>
    </row>
    <row r="15" spans="2:14" ht="15.75">
      <c r="B15" s="20" t="s">
        <v>15</v>
      </c>
      <c r="C15" s="34">
        <v>113.0258</v>
      </c>
      <c r="D15" s="35">
        <v>127.0667</v>
      </c>
      <c r="E15" s="7">
        <f t="shared" si="8"/>
        <v>1.1242273887908778</v>
      </c>
      <c r="F15" s="52">
        <f t="shared" si="10"/>
        <v>14.040899999999993</v>
      </c>
      <c r="G15" s="34">
        <v>112.7419</v>
      </c>
      <c r="H15" s="35">
        <v>111.7706</v>
      </c>
      <c r="I15" s="7">
        <f t="shared" si="9"/>
        <v>0.9913847469308217</v>
      </c>
      <c r="J15" s="52">
        <f t="shared" si="11"/>
        <v>-0.9712999999999994</v>
      </c>
      <c r="K15" s="34">
        <f t="shared" si="12"/>
        <v>15.296099999999996</v>
      </c>
      <c r="L15" s="61">
        <f t="shared" si="13"/>
        <v>15.012199999999993</v>
      </c>
      <c r="M15" s="76">
        <f t="shared" si="6"/>
        <v>0.006346285229053306</v>
      </c>
      <c r="N15" s="77">
        <f t="shared" si="7"/>
        <v>0.006226501031598167</v>
      </c>
    </row>
    <row r="16" spans="2:14" ht="15.75">
      <c r="B16" s="20" t="s">
        <v>17</v>
      </c>
      <c r="C16" s="34">
        <v>85.2993</v>
      </c>
      <c r="D16" s="35">
        <v>76.9108</v>
      </c>
      <c r="E16" s="7">
        <f>D16/C16</f>
        <v>0.9016580440871144</v>
      </c>
      <c r="F16" s="52">
        <f>D16-C16</f>
        <v>-8.388500000000008</v>
      </c>
      <c r="G16" s="34">
        <v>20.6829</v>
      </c>
      <c r="H16" s="35">
        <v>26.5354</v>
      </c>
      <c r="I16" s="7">
        <f>H16/G16</f>
        <v>1.2829632208249326</v>
      </c>
      <c r="J16" s="52">
        <f>H16-G16</f>
        <v>5.852499999999999</v>
      </c>
      <c r="K16" s="34">
        <f>D16-H16</f>
        <v>50.3754</v>
      </c>
      <c r="L16" s="61">
        <f>F16-J16</f>
        <v>-14.241000000000007</v>
      </c>
      <c r="M16" s="76">
        <f t="shared" si="6"/>
        <v>0.003841272921974624</v>
      </c>
      <c r="N16" s="77">
        <f t="shared" si="7"/>
        <v>0.001478230370722444</v>
      </c>
    </row>
    <row r="17" spans="2:14" ht="15.75">
      <c r="B17" s="20" t="s">
        <v>16</v>
      </c>
      <c r="C17" s="34">
        <v>72.5131</v>
      </c>
      <c r="D17" s="35">
        <v>76.2301</v>
      </c>
      <c r="E17" s="7">
        <f t="shared" si="8"/>
        <v>1.0512597034191062</v>
      </c>
      <c r="F17" s="52">
        <f t="shared" si="10"/>
        <v>3.7169999999999987</v>
      </c>
      <c r="G17" s="34">
        <v>26.1416</v>
      </c>
      <c r="H17" s="35">
        <v>36.3757</v>
      </c>
      <c r="I17" s="7">
        <f t="shared" si="9"/>
        <v>1.39148713162163</v>
      </c>
      <c r="J17" s="52">
        <f t="shared" si="11"/>
        <v>10.234100000000002</v>
      </c>
      <c r="K17" s="34">
        <f t="shared" si="12"/>
        <v>39.85439999999999</v>
      </c>
      <c r="L17" s="61">
        <f t="shared" si="13"/>
        <v>-6.517100000000003</v>
      </c>
      <c r="M17" s="76">
        <f t="shared" si="6"/>
        <v>0.0038072756878022047</v>
      </c>
      <c r="N17" s="77">
        <f t="shared" si="7"/>
        <v>0.002026412433816276</v>
      </c>
    </row>
    <row r="18" spans="2:14" ht="15.75">
      <c r="B18" s="20" t="s">
        <v>14</v>
      </c>
      <c r="C18" s="34">
        <v>48.9675</v>
      </c>
      <c r="D18" s="35">
        <v>61.3443</v>
      </c>
      <c r="E18" s="7">
        <f>D18/C18</f>
        <v>1.2527553989891254</v>
      </c>
      <c r="F18" s="52">
        <f>D18-C18</f>
        <v>12.376799999999996</v>
      </c>
      <c r="G18" s="34">
        <v>70.098</v>
      </c>
      <c r="H18" s="35">
        <v>96.0815</v>
      </c>
      <c r="I18" s="7">
        <f>H18/G18</f>
        <v>1.370673913663728</v>
      </c>
      <c r="J18" s="52">
        <f>H18-G18</f>
        <v>25.983500000000006</v>
      </c>
      <c r="K18" s="34">
        <f>D18-H18</f>
        <v>-34.73720000000001</v>
      </c>
      <c r="L18" s="61">
        <f>F18-J18</f>
        <v>-13.60670000000001</v>
      </c>
      <c r="M18" s="76">
        <f t="shared" si="6"/>
        <v>0.003063811564923105</v>
      </c>
      <c r="N18" s="77">
        <f t="shared" si="7"/>
        <v>0.005352494831981749</v>
      </c>
    </row>
    <row r="19" spans="2:14" ht="15.75">
      <c r="B19" s="20" t="s">
        <v>18</v>
      </c>
      <c r="C19" s="34">
        <v>48.7091</v>
      </c>
      <c r="D19" s="35">
        <v>50.1976</v>
      </c>
      <c r="E19" s="7">
        <f t="shared" si="8"/>
        <v>1.030558971526881</v>
      </c>
      <c r="F19" s="52">
        <f t="shared" si="10"/>
        <v>1.488500000000002</v>
      </c>
      <c r="G19" s="34">
        <v>72.7483</v>
      </c>
      <c r="H19" s="35">
        <v>100.9653</v>
      </c>
      <c r="I19" s="7">
        <f t="shared" si="9"/>
        <v>1.3878716066217354</v>
      </c>
      <c r="J19" s="52">
        <f t="shared" si="11"/>
        <v>28.217</v>
      </c>
      <c r="K19" s="34">
        <f t="shared" si="12"/>
        <v>-50.7677</v>
      </c>
      <c r="L19" s="61">
        <f t="shared" si="13"/>
        <v>-26.728499999999997</v>
      </c>
      <c r="M19" s="76">
        <f t="shared" si="6"/>
        <v>0.0025070949935264413</v>
      </c>
      <c r="N19" s="77">
        <f t="shared" si="7"/>
        <v>0.005624560882786872</v>
      </c>
    </row>
    <row r="20" spans="2:14" ht="16.5" thickBot="1">
      <c r="B20" s="20" t="s">
        <v>19</v>
      </c>
      <c r="C20" s="36">
        <v>13.3875</v>
      </c>
      <c r="D20" s="37">
        <v>14.4379</v>
      </c>
      <c r="E20" s="9">
        <f aca="true" t="shared" si="14" ref="E20:E27">D20/C20</f>
        <v>1.0784612511671336</v>
      </c>
      <c r="F20" s="53">
        <f t="shared" si="1"/>
        <v>1.0504000000000016</v>
      </c>
      <c r="G20" s="36">
        <v>17.1269</v>
      </c>
      <c r="H20" s="37">
        <v>12.9003</v>
      </c>
      <c r="I20" s="9">
        <f aca="true" t="shared" si="15" ref="I20:I27">H20/G20</f>
        <v>0.7532186209997139</v>
      </c>
      <c r="J20" s="53">
        <f t="shared" si="3"/>
        <v>-4.2265999999999995</v>
      </c>
      <c r="K20" s="36">
        <f t="shared" si="4"/>
        <v>1.5376000000000012</v>
      </c>
      <c r="L20" s="62">
        <f t="shared" si="5"/>
        <v>5.277000000000001</v>
      </c>
      <c r="M20" s="78">
        <f t="shared" si="6"/>
        <v>0.0007210939727603592</v>
      </c>
      <c r="N20" s="79">
        <f t="shared" si="7"/>
        <v>0.0007186481172859932</v>
      </c>
    </row>
    <row r="21" spans="2:14" ht="16.5" thickBot="1">
      <c r="B21" s="21" t="s">
        <v>22</v>
      </c>
      <c r="C21" s="38">
        <f>SUM(C6:C20)</f>
        <v>9675.529000000002</v>
      </c>
      <c r="D21" s="39">
        <f>SUM(D6:D20)</f>
        <v>11307.821500000002</v>
      </c>
      <c r="E21" s="16">
        <f t="shared" si="14"/>
        <v>1.1687031789166256</v>
      </c>
      <c r="F21" s="54">
        <f t="shared" si="1"/>
        <v>1632.2924999999996</v>
      </c>
      <c r="G21" s="38">
        <f>SUM(G6:G20)</f>
        <v>7990.647000000001</v>
      </c>
      <c r="H21" s="54">
        <f>SUM(H6:H20)</f>
        <v>9548.233700000003</v>
      </c>
      <c r="I21" s="16">
        <f t="shared" si="15"/>
        <v>1.1949262306293849</v>
      </c>
      <c r="J21" s="63">
        <f t="shared" si="3"/>
        <v>1557.5867000000017</v>
      </c>
      <c r="K21" s="38">
        <f t="shared" si="4"/>
        <v>1759.5877999999993</v>
      </c>
      <c r="L21" s="64">
        <f t="shared" si="5"/>
        <v>74.70579999999791</v>
      </c>
      <c r="M21" s="80">
        <f t="shared" si="6"/>
        <v>0.5647637072358171</v>
      </c>
      <c r="N21" s="81">
        <f t="shared" si="7"/>
        <v>0.5319116742953013</v>
      </c>
    </row>
    <row r="22" spans="2:14" ht="15.75">
      <c r="B22" s="22" t="s">
        <v>35</v>
      </c>
      <c r="C22" s="42">
        <v>774.3721</v>
      </c>
      <c r="D22" s="43">
        <v>1064.0621</v>
      </c>
      <c r="E22" s="10">
        <f>D22/C22</f>
        <v>1.3740966390705451</v>
      </c>
      <c r="F22" s="56">
        <f>D22-C22</f>
        <v>289.69000000000005</v>
      </c>
      <c r="G22" s="42">
        <v>373.2376</v>
      </c>
      <c r="H22" s="43">
        <v>526.7401</v>
      </c>
      <c r="I22" s="10">
        <f>H22/G22</f>
        <v>1.4112728728295327</v>
      </c>
      <c r="J22" s="56">
        <f>H22-G22</f>
        <v>153.5025</v>
      </c>
      <c r="K22" s="42">
        <f>D22-H22</f>
        <v>537.3220000000001</v>
      </c>
      <c r="L22" s="66">
        <f>F22-J22</f>
        <v>136.18750000000006</v>
      </c>
      <c r="M22" s="82">
        <f t="shared" si="6"/>
        <v>0.05314406990994055</v>
      </c>
      <c r="N22" s="83">
        <f t="shared" si="7"/>
        <v>0.029343564193393627</v>
      </c>
    </row>
    <row r="23" spans="2:14" ht="15.75">
      <c r="B23" s="22" t="s">
        <v>32</v>
      </c>
      <c r="C23" s="42">
        <v>805.9732</v>
      </c>
      <c r="D23" s="43">
        <v>1034.0816</v>
      </c>
      <c r="E23" s="10">
        <f t="shared" si="14"/>
        <v>1.2830223138933154</v>
      </c>
      <c r="F23" s="56">
        <f>D23-C23</f>
        <v>228.10839999999996</v>
      </c>
      <c r="G23" s="42">
        <v>513.2345</v>
      </c>
      <c r="H23" s="43">
        <v>698.5199</v>
      </c>
      <c r="I23" s="10">
        <f t="shared" si="15"/>
        <v>1.3610150915419754</v>
      </c>
      <c r="J23" s="56">
        <f>H23-G23</f>
        <v>185.28539999999998</v>
      </c>
      <c r="K23" s="42">
        <f>D23-H23</f>
        <v>335.5617</v>
      </c>
      <c r="L23" s="66">
        <f>F23-J23</f>
        <v>42.82299999999998</v>
      </c>
      <c r="M23" s="76">
        <f t="shared" si="6"/>
        <v>0.05164670825413589</v>
      </c>
      <c r="N23" s="77">
        <f t="shared" si="7"/>
        <v>0.038913049388138284</v>
      </c>
    </row>
    <row r="24" spans="2:14" ht="15.75">
      <c r="B24" s="25" t="s">
        <v>23</v>
      </c>
      <c r="C24" s="40">
        <v>585.4582</v>
      </c>
      <c r="D24" s="41">
        <v>802.6189</v>
      </c>
      <c r="E24" s="11">
        <f>D24/C24</f>
        <v>1.3709243460933676</v>
      </c>
      <c r="F24" s="55">
        <f>D24-C24</f>
        <v>217.16070000000002</v>
      </c>
      <c r="G24" s="40">
        <v>570.97</v>
      </c>
      <c r="H24" s="41">
        <v>791.327</v>
      </c>
      <c r="I24" s="11">
        <f>H24/G24</f>
        <v>1.3859344624060808</v>
      </c>
      <c r="J24" s="55">
        <f>H24-G24</f>
        <v>220.35699999999997</v>
      </c>
      <c r="K24" s="40">
        <f>D24-H24</f>
        <v>11.291900000000055</v>
      </c>
      <c r="L24" s="65">
        <f>F24-J24</f>
        <v>-3.196299999999951</v>
      </c>
      <c r="M24" s="76">
        <f t="shared" si="6"/>
        <v>0.040086415005890705</v>
      </c>
      <c r="N24" s="77">
        <f t="shared" si="7"/>
        <v>0.044083134400562246</v>
      </c>
    </row>
    <row r="25" spans="2:14" ht="15.75">
      <c r="B25" s="22" t="s">
        <v>31</v>
      </c>
      <c r="C25" s="42">
        <v>541.7873</v>
      </c>
      <c r="D25" s="43">
        <v>725.7387</v>
      </c>
      <c r="E25" s="10">
        <f t="shared" si="14"/>
        <v>1.339526969347565</v>
      </c>
      <c r="F25" s="56">
        <f>D25-C25</f>
        <v>183.95140000000004</v>
      </c>
      <c r="G25" s="42">
        <v>482.6177</v>
      </c>
      <c r="H25" s="43">
        <v>583.7245</v>
      </c>
      <c r="I25" s="10">
        <f t="shared" si="15"/>
        <v>1.2094966678594672</v>
      </c>
      <c r="J25" s="56">
        <f>H25-G25</f>
        <v>101.10680000000002</v>
      </c>
      <c r="K25" s="42">
        <f>D25-H25</f>
        <v>142.01419999999996</v>
      </c>
      <c r="L25" s="66">
        <f>F25-J25</f>
        <v>82.84460000000001</v>
      </c>
      <c r="M25" s="76">
        <f t="shared" si="6"/>
        <v>0.03624667038620149</v>
      </c>
      <c r="N25" s="77">
        <f t="shared" si="7"/>
        <v>0.032518043219049775</v>
      </c>
    </row>
    <row r="26" spans="2:14" ht="15.75">
      <c r="B26" s="22" t="s">
        <v>24</v>
      </c>
      <c r="C26" s="42">
        <v>165.7172</v>
      </c>
      <c r="D26" s="43">
        <v>222.0888</v>
      </c>
      <c r="E26" s="10">
        <f t="shared" si="14"/>
        <v>1.3401674660204252</v>
      </c>
      <c r="F26" s="56">
        <f t="shared" si="1"/>
        <v>56.3716</v>
      </c>
      <c r="G26" s="42">
        <v>121.4169</v>
      </c>
      <c r="H26" s="43">
        <v>181.981</v>
      </c>
      <c r="I26" s="10">
        <f t="shared" si="15"/>
        <v>1.4988111210218675</v>
      </c>
      <c r="J26" s="56">
        <f t="shared" si="3"/>
        <v>60.564099999999996</v>
      </c>
      <c r="K26" s="42">
        <f t="shared" si="4"/>
        <v>40.1078</v>
      </c>
      <c r="L26" s="66">
        <f t="shared" si="5"/>
        <v>-4.1924999999999955</v>
      </c>
      <c r="M26" s="76">
        <f t="shared" si="6"/>
        <v>0.011092118320363824</v>
      </c>
      <c r="N26" s="77">
        <f t="shared" si="7"/>
        <v>0.010137772224818207</v>
      </c>
    </row>
    <row r="27" spans="2:14" ht="15.75">
      <c r="B27" s="28" t="s">
        <v>36</v>
      </c>
      <c r="C27" s="42">
        <v>120.4144</v>
      </c>
      <c r="D27" s="43">
        <v>171.6256</v>
      </c>
      <c r="E27" s="10">
        <f t="shared" si="14"/>
        <v>1.4252913272831156</v>
      </c>
      <c r="F27" s="56">
        <f t="shared" si="1"/>
        <v>51.21119999999999</v>
      </c>
      <c r="G27" s="42">
        <v>33.1042</v>
      </c>
      <c r="H27" s="43">
        <v>50.6014</v>
      </c>
      <c r="I27" s="10">
        <f t="shared" si="15"/>
        <v>1.528549247527504</v>
      </c>
      <c r="J27" s="56">
        <f t="shared" si="3"/>
        <v>17.4972</v>
      </c>
      <c r="K27" s="42">
        <f t="shared" si="4"/>
        <v>121.0242</v>
      </c>
      <c r="L27" s="66">
        <f t="shared" si="5"/>
        <v>33.71399999999999</v>
      </c>
      <c r="M27" s="76">
        <f t="shared" si="6"/>
        <v>0.008571758062556209</v>
      </c>
      <c r="N27" s="77">
        <f t="shared" si="7"/>
        <v>0.0028188957498690307</v>
      </c>
    </row>
    <row r="28" spans="2:14" ht="15.75">
      <c r="B28" s="26" t="s">
        <v>26</v>
      </c>
      <c r="C28" s="44">
        <v>32.5061</v>
      </c>
      <c r="D28" s="45">
        <v>43.9373</v>
      </c>
      <c r="E28" s="10">
        <f aca="true" t="shared" si="16" ref="E28:E34">D28/C28</f>
        <v>1.3516632262867583</v>
      </c>
      <c r="F28" s="56">
        <f t="shared" si="1"/>
        <v>11.431199999999997</v>
      </c>
      <c r="G28" s="44">
        <v>10.7927</v>
      </c>
      <c r="H28" s="45">
        <v>16.7563</v>
      </c>
      <c r="I28" s="12">
        <f aca="true" t="shared" si="17" ref="I28:I34">H28/G28</f>
        <v>1.5525586739184818</v>
      </c>
      <c r="J28" s="56">
        <f t="shared" si="3"/>
        <v>5.9636</v>
      </c>
      <c r="K28" s="42">
        <f t="shared" si="4"/>
        <v>27.181</v>
      </c>
      <c r="L28" s="67">
        <f t="shared" si="5"/>
        <v>5.467599999999997</v>
      </c>
      <c r="M28" s="76">
        <f t="shared" si="6"/>
        <v>0.0021944273204111213</v>
      </c>
      <c r="N28" s="77">
        <f t="shared" si="7"/>
        <v>0.0009334576287124553</v>
      </c>
    </row>
    <row r="29" spans="2:14" ht="15.75">
      <c r="B29" s="26" t="s">
        <v>25</v>
      </c>
      <c r="C29" s="44">
        <v>27.2099</v>
      </c>
      <c r="D29" s="45">
        <v>31.3368</v>
      </c>
      <c r="E29" s="10">
        <f>D29/C29</f>
        <v>1.1516690616283043</v>
      </c>
      <c r="F29" s="56">
        <f t="shared" si="1"/>
        <v>4.126899999999999</v>
      </c>
      <c r="G29" s="44">
        <v>3.2164</v>
      </c>
      <c r="H29" s="45">
        <v>3.8439</v>
      </c>
      <c r="I29" s="12">
        <f>H29/G29</f>
        <v>1.195093893794304</v>
      </c>
      <c r="J29" s="56">
        <f t="shared" si="3"/>
        <v>0.6275</v>
      </c>
      <c r="K29" s="42">
        <f t="shared" si="4"/>
        <v>27.4929</v>
      </c>
      <c r="L29" s="67">
        <f t="shared" si="5"/>
        <v>3.499399999999999</v>
      </c>
      <c r="M29" s="76">
        <f t="shared" si="6"/>
        <v>0.0015651014071019207</v>
      </c>
      <c r="N29" s="77">
        <f t="shared" si="7"/>
        <v>0.00021413544631021213</v>
      </c>
    </row>
    <row r="30" spans="2:14" ht="15.75">
      <c r="B30" s="26" t="s">
        <v>27</v>
      </c>
      <c r="C30" s="44">
        <v>11.0504</v>
      </c>
      <c r="D30" s="45">
        <v>25.3067</v>
      </c>
      <c r="E30" s="10">
        <f>D30/C30</f>
        <v>2.290116194888873</v>
      </c>
      <c r="F30" s="56">
        <f t="shared" si="1"/>
        <v>14.2563</v>
      </c>
      <c r="G30" s="44">
        <v>3.0218</v>
      </c>
      <c r="H30" s="45">
        <v>2.9418</v>
      </c>
      <c r="I30" s="12">
        <f>H30/G30</f>
        <v>0.9735257131511021</v>
      </c>
      <c r="J30" s="56">
        <f t="shared" si="3"/>
        <v>-0.07999999999999963</v>
      </c>
      <c r="K30" s="42">
        <f t="shared" si="4"/>
        <v>22.3649</v>
      </c>
      <c r="L30" s="67">
        <f t="shared" si="5"/>
        <v>14.3363</v>
      </c>
      <c r="M30" s="76">
        <f t="shared" si="6"/>
        <v>0.0012639309622905395</v>
      </c>
      <c r="N30" s="77">
        <f t="shared" si="7"/>
        <v>0.0001638813850400328</v>
      </c>
    </row>
    <row r="31" spans="2:14" ht="15.75">
      <c r="B31" s="27" t="s">
        <v>29</v>
      </c>
      <c r="C31" s="46">
        <v>5.0009</v>
      </c>
      <c r="D31" s="47">
        <v>9.0145</v>
      </c>
      <c r="E31" s="13">
        <f t="shared" si="16"/>
        <v>1.8025755364034475</v>
      </c>
      <c r="F31" s="57">
        <f t="shared" si="1"/>
        <v>4.0136</v>
      </c>
      <c r="G31" s="46">
        <v>15.107</v>
      </c>
      <c r="H31" s="47">
        <v>13.5821</v>
      </c>
      <c r="I31" s="14">
        <f t="shared" si="17"/>
        <v>0.8990600383927981</v>
      </c>
      <c r="J31" s="57">
        <f t="shared" si="3"/>
        <v>-1.5248999999999988</v>
      </c>
      <c r="K31" s="68">
        <f t="shared" si="4"/>
        <v>-4.5676000000000005</v>
      </c>
      <c r="L31" s="69">
        <f t="shared" si="5"/>
        <v>5.538499999999999</v>
      </c>
      <c r="M31" s="76">
        <f t="shared" si="6"/>
        <v>0.0004502248677057091</v>
      </c>
      <c r="N31" s="77">
        <f t="shared" si="7"/>
        <v>0.0007566297368115539</v>
      </c>
    </row>
    <row r="32" spans="2:14" ht="16.5" thickBot="1">
      <c r="B32" s="26" t="s">
        <v>28</v>
      </c>
      <c r="C32" s="46">
        <v>1.8783</v>
      </c>
      <c r="D32" s="47">
        <v>4.6801</v>
      </c>
      <c r="E32" s="10">
        <f t="shared" si="16"/>
        <v>2.4916679976574563</v>
      </c>
      <c r="F32" s="56">
        <f t="shared" si="1"/>
        <v>2.8018</v>
      </c>
      <c r="G32" s="46">
        <v>2.8176</v>
      </c>
      <c r="H32" s="47">
        <v>4.1906</v>
      </c>
      <c r="I32" s="12">
        <f t="shared" si="17"/>
        <v>1.4872941510505393</v>
      </c>
      <c r="J32" s="56">
        <f t="shared" si="3"/>
        <v>1.3729999999999998</v>
      </c>
      <c r="K32" s="42">
        <f t="shared" si="4"/>
        <v>0.4895000000000005</v>
      </c>
      <c r="L32" s="67">
        <f t="shared" si="5"/>
        <v>1.4288000000000003</v>
      </c>
      <c r="M32" s="78">
        <f t="shared" si="6"/>
        <v>0.0002337453439846347</v>
      </c>
      <c r="N32" s="79">
        <f t="shared" si="7"/>
        <v>0.0002334493616659057</v>
      </c>
    </row>
    <row r="33" spans="2:14" ht="17.25" customHeight="1" thickBot="1" thickTop="1">
      <c r="B33" s="23" t="s">
        <v>30</v>
      </c>
      <c r="C33" s="72">
        <f>C24+C23+C25+C22+C26+C27+C28+C30+C29+C31+C32</f>
        <v>3071.368</v>
      </c>
      <c r="D33" s="73">
        <f>D24+D23+D25+D22+D26+D27+D28+D30+D29+D31+D32</f>
        <v>4134.491099999999</v>
      </c>
      <c r="E33" s="17">
        <f t="shared" si="16"/>
        <v>1.3461399285269624</v>
      </c>
      <c r="F33" s="58">
        <f t="shared" si="1"/>
        <v>1063.1230999999993</v>
      </c>
      <c r="G33" s="48">
        <f>G24+G23+G25+G22+G26+G27+G28+G30+G29+G31+G32</f>
        <v>2129.5364</v>
      </c>
      <c r="H33" s="48">
        <f>H24+H23+H25+H22+H26+H27+H28+H30+H29+H31+H32</f>
        <v>2874.2085999999995</v>
      </c>
      <c r="I33" s="17">
        <f t="shared" si="17"/>
        <v>1.3496874718835514</v>
      </c>
      <c r="J33" s="58">
        <f t="shared" si="3"/>
        <v>744.6721999999995</v>
      </c>
      <c r="K33" s="70">
        <f t="shared" si="4"/>
        <v>1260.2824999999998</v>
      </c>
      <c r="L33" s="58">
        <f t="shared" si="5"/>
        <v>318.4508999999998</v>
      </c>
      <c r="M33" s="84">
        <f t="shared" si="6"/>
        <v>0.20649516984058255</v>
      </c>
      <c r="N33" s="85">
        <f t="shared" si="7"/>
        <v>0.1601160127343713</v>
      </c>
    </row>
    <row r="34" spans="2:14" ht="18.75" customHeight="1" thickBot="1" thickTop="1">
      <c r="B34" s="24" t="s">
        <v>37</v>
      </c>
      <c r="C34" s="49">
        <f>C21+C33</f>
        <v>12746.897000000003</v>
      </c>
      <c r="D34" s="50">
        <f>D21+D33</f>
        <v>15442.312600000001</v>
      </c>
      <c r="E34" s="15">
        <f t="shared" si="16"/>
        <v>1.2114566078316942</v>
      </c>
      <c r="F34" s="59">
        <f t="shared" si="1"/>
        <v>2695.4155999999984</v>
      </c>
      <c r="G34" s="49">
        <f>G21+G33</f>
        <v>10120.183400000002</v>
      </c>
      <c r="H34" s="50">
        <f>H21+H33</f>
        <v>12422.442300000002</v>
      </c>
      <c r="I34" s="15">
        <f t="shared" si="17"/>
        <v>1.2274918160079984</v>
      </c>
      <c r="J34" s="59">
        <f t="shared" si="3"/>
        <v>2302.2589000000007</v>
      </c>
      <c r="K34" s="71">
        <f t="shared" si="4"/>
        <v>3019.8702999999987</v>
      </c>
      <c r="L34" s="59">
        <f t="shared" si="5"/>
        <v>393.1566999999977</v>
      </c>
      <c r="M34" s="86">
        <f t="shared" si="6"/>
        <v>0.7712588770763997</v>
      </c>
      <c r="N34" s="87">
        <f t="shared" si="7"/>
        <v>0.6920276870296725</v>
      </c>
    </row>
    <row r="35" ht="16.5" thickTop="1">
      <c r="B35" s="29" t="s">
        <v>38</v>
      </c>
    </row>
  </sheetData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2010-09-07T07:14:36Z</cp:lastPrinted>
  <dcterms:created xsi:type="dcterms:W3CDTF">2000-05-08T09:28:39Z</dcterms:created>
  <dcterms:modified xsi:type="dcterms:W3CDTF">2011-06-03T10:39:49Z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