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<sst xmlns="http://schemas.openxmlformats.org/spreadsheetml/2006/main" count="42" uniqueCount="39">
  <si>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</si>
  <si>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</si>
  <si>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</si>
  <si>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</si>
  <si>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</si>
  <si>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</si>
  <si>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</si>
  <si>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</si>
  <si>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</si>
  <si>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</si>
  <si>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</si>
  <si>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</si>
  <si>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</si>
  <si>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</si>
  <si>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</si>
  <si>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</si>
  <si>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r>
      <t xml:space="preserve">RÉSZESEDÉS </t>
    </r>
    <r>
      <rPr>
        <sz val="10"/>
        <rFont val="Arial CE"/>
        <family val="0"/>
      </rPr>
      <t>az összes 2010. évi</t>
    </r>
  </si>
  <si>
    <t xml:space="preserve"> Külkereskedelmi forgalmunk a 25 legnagyobb EU-n kívüli exportpiacunkat jelentő országgal,  I-IX. hó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</si>
  <si>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</si>
  <si>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</si>
  <si>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</si>
  <si>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</si>
  <si>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</si>
  <si>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</si>
  <si>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</si>
  <si>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</si>
  <si>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</si>
  <si>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</si>
  <si>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</si>
  <si>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</si>
  <si>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</si>
  <si>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</si>
  <si>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</si>
  <si>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</si>
  <si>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</si>
  <si>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t>Fehéroroszország</t>
  </si>
  <si>
    <t>Brazília</t>
  </si>
  <si>
    <t>Kazahsztán</t>
  </si>
  <si>
    <t>Macedónia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</si>
</sst>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/>
    </xf>
    <xf numFmtId="166" fontId="10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3" fillId="0" borderId="20" xfId="19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6" fontId="6" fillId="0" borderId="11" xfId="19" applyNumberFormat="1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10" fillId="0" borderId="25" xfId="0" applyNumberFormat="1" applyFont="1" applyBorder="1" applyAlignment="1">
      <alignment horizontal="right"/>
    </xf>
    <xf numFmtId="165" fontId="10" fillId="0" borderId="26" xfId="0" applyNumberFormat="1" applyFont="1" applyBorder="1" applyAlignment="1">
      <alignment horizontal="right"/>
    </xf>
    <xf numFmtId="165" fontId="10" fillId="0" borderId="27" xfId="0" applyNumberFormat="1" applyFont="1" applyBorder="1" applyAlignment="1">
      <alignment horizontal="right"/>
    </xf>
    <xf numFmtId="165" fontId="10" fillId="0" borderId="2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6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166" fontId="10" fillId="0" borderId="33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;sszes%20orsz&#225;g_2010.%20I-IX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 ország"/>
      <sheetName val="EU-n kívüli"/>
    </sheetNames>
    <sheetDataSet>
      <sheetData sheetId="1">
        <row r="6">
          <cell r="B6">
            <v>629299589</v>
          </cell>
          <cell r="C6">
            <v>1044121377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7">
      <selection activeCell="B6" sqref="B6:B30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00390625" style="0" customWidth="1"/>
    <col min="4" max="4" width="9.625" style="0" customWidth="1"/>
    <col min="5" max="5" width="8.125" style="0" customWidth="1"/>
    <col min="6" max="6" width="8.375" style="0" customWidth="1"/>
    <col min="7" max="8" width="9.62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2.00390625" style="0" customWidth="1"/>
  </cols>
  <sheetData>
    <row r="1" spans="2:11" ht="18.75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4"/>
    </row>
    <row r="2" spans="2:11" ht="0.75" customHeight="1">
      <c r="B2" s="1"/>
      <c r="C2" s="70"/>
      <c r="D2" s="70"/>
      <c r="E2" s="70"/>
      <c r="F2" s="70"/>
      <c r="G2" s="70"/>
      <c r="H2" s="70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9" t="s">
        <v>5</v>
      </c>
      <c r="J3" s="69"/>
      <c r="K3" s="69"/>
      <c r="L3" s="69"/>
    </row>
    <row r="4" spans="2:14" ht="30.75" customHeight="1" thickBot="1" thickTop="1">
      <c r="B4" s="67" t="s">
        <v>4</v>
      </c>
      <c r="C4" s="73" t="s">
        <v>0</v>
      </c>
      <c r="D4" s="71"/>
      <c r="E4" s="71"/>
      <c r="F4" s="71"/>
      <c r="G4" s="73" t="s">
        <v>2</v>
      </c>
      <c r="H4" s="74"/>
      <c r="I4" s="74"/>
      <c r="J4" s="75"/>
      <c r="K4" s="71" t="s">
        <v>3</v>
      </c>
      <c r="L4" s="72"/>
      <c r="M4" s="65" t="s">
        <v>16</v>
      </c>
      <c r="N4" s="66"/>
    </row>
    <row r="5" spans="2:14" ht="16.5" thickBot="1">
      <c r="B5" s="68"/>
      <c r="C5" s="6">
        <v>2009</v>
      </c>
      <c r="D5" s="6">
        <v>2010</v>
      </c>
      <c r="E5" s="7" t="s">
        <v>6</v>
      </c>
      <c r="F5" s="8" t="s">
        <v>1</v>
      </c>
      <c r="G5" s="9">
        <v>2009</v>
      </c>
      <c r="H5" s="6">
        <v>2010</v>
      </c>
      <c r="I5" s="7" t="s">
        <v>6</v>
      </c>
      <c r="J5" s="10" t="s">
        <v>1</v>
      </c>
      <c r="K5" s="6">
        <v>2010</v>
      </c>
      <c r="L5" s="10" t="s">
        <v>1</v>
      </c>
      <c r="M5" s="11" t="s">
        <v>7</v>
      </c>
      <c r="N5" s="12" t="s">
        <v>8</v>
      </c>
    </row>
    <row r="6" spans="2:14" ht="16.5" thickTop="1">
      <c r="B6" s="76" t="s">
        <v>9</v>
      </c>
      <c r="C6" s="44">
        <f>1501673713/1000000</f>
        <v>1501.673713</v>
      </c>
      <c r="D6" s="45">
        <f>1897021481/1000000</f>
        <v>1897.021481</v>
      </c>
      <c r="E6" s="46">
        <f aca="true" t="shared" si="0" ref="E6:E30">D6/C6</f>
        <v>1.2632714181366242</v>
      </c>
      <c r="F6" s="47">
        <f aca="true" t="shared" si="1" ref="F6:F30">D6-C6</f>
        <v>395.3477680000001</v>
      </c>
      <c r="G6" s="48">
        <v>2652.164474</v>
      </c>
      <c r="H6" s="49">
        <v>3717.505288</v>
      </c>
      <c r="I6" s="46">
        <f aca="true" t="shared" si="2" ref="I6:I30">H6/G6</f>
        <v>1.4016873102870768</v>
      </c>
      <c r="J6" s="50">
        <f aca="true" t="shared" si="3" ref="J6:J30">H6-G6</f>
        <v>1065.3408139999997</v>
      </c>
      <c r="K6" s="40">
        <f>D6-H6</f>
        <v>-1820.4838069999998</v>
      </c>
      <c r="L6" s="41">
        <f>F6-J6</f>
        <v>-669.9930459999996</v>
      </c>
      <c r="M6" s="24">
        <f>D6/52150.628414</f>
        <v>0.03637581250105777</v>
      </c>
      <c r="N6" s="25">
        <f>H6/48117.634602</f>
        <v>0.07725868735545621</v>
      </c>
    </row>
    <row r="7" spans="2:14" ht="15.75">
      <c r="B7" s="77" t="s">
        <v>15</v>
      </c>
      <c r="C7" s="51">
        <f>1037091171/1000000</f>
        <v>1037.091171</v>
      </c>
      <c r="D7" s="49">
        <f>1128684876/1000000</f>
        <v>1128.684876</v>
      </c>
      <c r="E7" s="52">
        <f t="shared" si="0"/>
        <v>1.088317891002468</v>
      </c>
      <c r="F7" s="53">
        <f t="shared" si="1"/>
        <v>91.593705</v>
      </c>
      <c r="G7" s="48">
        <v>841.520425</v>
      </c>
      <c r="H7" s="49">
        <v>903.725689</v>
      </c>
      <c r="I7" s="52">
        <f t="shared" si="2"/>
        <v>1.073920088154723</v>
      </c>
      <c r="J7" s="54">
        <f t="shared" si="3"/>
        <v>62.20526399999994</v>
      </c>
      <c r="K7" s="40">
        <f aca="true" t="shared" si="4" ref="K7:K31">D7-H7</f>
        <v>224.95918700000004</v>
      </c>
      <c r="L7" s="41">
        <f aca="true" t="shared" si="5" ref="L7:L31">F7-J7</f>
        <v>29.388441000000057</v>
      </c>
      <c r="M7" s="17">
        <f aca="true" t="shared" si="6" ref="M7:M32">D7/52150.628414</f>
        <v>0.021642785721389335</v>
      </c>
      <c r="N7" s="18">
        <f aca="true" t="shared" si="7" ref="N7:N32">H7/48117.634602</f>
        <v>0.018781590085944017</v>
      </c>
    </row>
    <row r="8" spans="2:14" ht="15.75">
      <c r="B8" s="77" t="s">
        <v>10</v>
      </c>
      <c r="C8" s="51">
        <f>'[1]EU-n kívüli'!$B$6/1000000</f>
        <v>629.299589</v>
      </c>
      <c r="D8" s="49">
        <f>'[1]EU-n kívüli'!$C$6/1000000</f>
        <v>1044.121377</v>
      </c>
      <c r="E8" s="52">
        <f t="shared" si="0"/>
        <v>1.6591801349484117</v>
      </c>
      <c r="F8" s="53">
        <f t="shared" si="1"/>
        <v>414.82178799999997</v>
      </c>
      <c r="G8" s="48">
        <v>352.715635</v>
      </c>
      <c r="H8" s="49">
        <v>426.5085</v>
      </c>
      <c r="I8" s="52">
        <f t="shared" si="2"/>
        <v>1.209213478727701</v>
      </c>
      <c r="J8" s="54">
        <f t="shared" si="3"/>
        <v>73.792865</v>
      </c>
      <c r="K8" s="40">
        <f t="shared" si="4"/>
        <v>617.6128769999999</v>
      </c>
      <c r="L8" s="41">
        <f t="shared" si="5"/>
        <v>341.02892299999996</v>
      </c>
      <c r="M8" s="17">
        <f t="shared" si="6"/>
        <v>0.020021261655970807</v>
      </c>
      <c r="N8" s="18">
        <f t="shared" si="7"/>
        <v>0.00886387087660939</v>
      </c>
    </row>
    <row r="9" spans="2:14" ht="16.5" customHeight="1">
      <c r="B9" s="77" t="s">
        <v>11</v>
      </c>
      <c r="C9" s="51">
        <v>612.490292</v>
      </c>
      <c r="D9" s="49">
        <v>899.482972</v>
      </c>
      <c r="E9" s="52">
        <f t="shared" si="0"/>
        <v>1.468566904240827</v>
      </c>
      <c r="F9" s="53">
        <f t="shared" si="1"/>
        <v>286.99268000000006</v>
      </c>
      <c r="G9" s="48">
        <v>2592.971954</v>
      </c>
      <c r="H9" s="49">
        <v>3229.565206</v>
      </c>
      <c r="I9" s="52">
        <f t="shared" si="2"/>
        <v>1.245507187618428</v>
      </c>
      <c r="J9" s="54">
        <f t="shared" si="3"/>
        <v>636.5932520000001</v>
      </c>
      <c r="K9" s="40">
        <f t="shared" si="4"/>
        <v>-2330.0822340000004</v>
      </c>
      <c r="L9" s="41">
        <f t="shared" si="5"/>
        <v>-349.60057200000006</v>
      </c>
      <c r="M9" s="17">
        <f t="shared" si="6"/>
        <v>0.017247787790003525</v>
      </c>
      <c r="N9" s="18">
        <f t="shared" si="7"/>
        <v>0.0671181206788948</v>
      </c>
    </row>
    <row r="10" spans="2:14" ht="15.75">
      <c r="B10" s="77" t="s">
        <v>18</v>
      </c>
      <c r="C10" s="51">
        <v>522.417472</v>
      </c>
      <c r="D10" s="49">
        <v>866.721009</v>
      </c>
      <c r="E10" s="52">
        <f t="shared" si="0"/>
        <v>1.6590582349435663</v>
      </c>
      <c r="F10" s="53">
        <f t="shared" si="1"/>
        <v>344.303537</v>
      </c>
      <c r="G10" s="48">
        <v>194.691695</v>
      </c>
      <c r="H10" s="49">
        <v>240.806188</v>
      </c>
      <c r="I10" s="52">
        <f t="shared" si="2"/>
        <v>1.2368590658168546</v>
      </c>
      <c r="J10" s="54">
        <f t="shared" si="3"/>
        <v>46.11449299999998</v>
      </c>
      <c r="K10" s="40">
        <f t="shared" si="4"/>
        <v>625.914821</v>
      </c>
      <c r="L10" s="41">
        <f t="shared" si="5"/>
        <v>298.189044</v>
      </c>
      <c r="M10" s="17">
        <f t="shared" si="6"/>
        <v>0.016619569799226543</v>
      </c>
      <c r="N10" s="18">
        <f t="shared" si="7"/>
        <v>0.005004530875048271</v>
      </c>
    </row>
    <row r="11" spans="2:14" ht="15.75">
      <c r="B11" s="77" t="s">
        <v>19</v>
      </c>
      <c r="C11" s="51">
        <v>633.737345</v>
      </c>
      <c r="D11" s="49">
        <v>630.287337</v>
      </c>
      <c r="E11" s="52">
        <f t="shared" si="0"/>
        <v>0.9945560916881109</v>
      </c>
      <c r="F11" s="53">
        <f t="shared" si="1"/>
        <v>-3.4500080000000253</v>
      </c>
      <c r="G11" s="48">
        <v>135.797697</v>
      </c>
      <c r="H11" s="49">
        <v>178.114014</v>
      </c>
      <c r="I11" s="52">
        <f t="shared" si="2"/>
        <v>1.3116129207993859</v>
      </c>
      <c r="J11" s="54">
        <f t="shared" si="3"/>
        <v>42.316317</v>
      </c>
      <c r="K11" s="40">
        <f t="shared" si="4"/>
        <v>452.173323</v>
      </c>
      <c r="L11" s="41">
        <f t="shared" si="5"/>
        <v>-45.76632500000002</v>
      </c>
      <c r="M11" s="17">
        <f t="shared" si="6"/>
        <v>0.012085901093970277</v>
      </c>
      <c r="N11" s="18">
        <f t="shared" si="7"/>
        <v>0.0037016369460646085</v>
      </c>
    </row>
    <row r="12" spans="2:14" ht="15.75">
      <c r="B12" s="77" t="s">
        <v>20</v>
      </c>
      <c r="C12" s="51">
        <v>491.693839</v>
      </c>
      <c r="D12" s="49">
        <v>625.100085</v>
      </c>
      <c r="E12" s="52">
        <f t="shared" si="0"/>
        <v>1.2713197429345866</v>
      </c>
      <c r="F12" s="53">
        <f t="shared" si="1"/>
        <v>133.406246</v>
      </c>
      <c r="G12" s="48">
        <v>172.876793</v>
      </c>
      <c r="H12" s="55">
        <v>198.533454</v>
      </c>
      <c r="I12" s="52">
        <f t="shared" si="2"/>
        <v>1.148410093424165</v>
      </c>
      <c r="J12" s="54">
        <f t="shared" si="3"/>
        <v>25.656661000000014</v>
      </c>
      <c r="K12" s="40">
        <f t="shared" si="4"/>
        <v>426.56663100000003</v>
      </c>
      <c r="L12" s="41">
        <f t="shared" si="5"/>
        <v>107.749585</v>
      </c>
      <c r="M12" s="17">
        <f t="shared" si="6"/>
        <v>0.011986434373093574</v>
      </c>
      <c r="N12" s="18">
        <f t="shared" si="7"/>
        <v>0.00412600194590089</v>
      </c>
    </row>
    <row r="13" spans="2:14" ht="15.75">
      <c r="B13" s="77" t="s">
        <v>21</v>
      </c>
      <c r="C13" s="51">
        <v>513.946682</v>
      </c>
      <c r="D13" s="49">
        <v>515.611557</v>
      </c>
      <c r="E13" s="52">
        <f t="shared" si="0"/>
        <v>1.0032393924473277</v>
      </c>
      <c r="F13" s="53">
        <f t="shared" si="1"/>
        <v>1.6648749999999382</v>
      </c>
      <c r="G13" s="48">
        <v>343.263614</v>
      </c>
      <c r="H13" s="49">
        <v>378.190082</v>
      </c>
      <c r="I13" s="52">
        <f t="shared" si="2"/>
        <v>1.1017482383087651</v>
      </c>
      <c r="J13" s="54">
        <f t="shared" si="3"/>
        <v>34.926468</v>
      </c>
      <c r="K13" s="40">
        <f t="shared" si="4"/>
        <v>137.42147499999993</v>
      </c>
      <c r="L13" s="41">
        <f t="shared" si="5"/>
        <v>-33.26159300000006</v>
      </c>
      <c r="M13" s="17">
        <f t="shared" si="6"/>
        <v>0.009886967284589468</v>
      </c>
      <c r="N13" s="18">
        <f t="shared" si="7"/>
        <v>0.007859698115424</v>
      </c>
    </row>
    <row r="14" spans="2:14" ht="15.75">
      <c r="B14" s="77" t="s">
        <v>22</v>
      </c>
      <c r="C14" s="51">
        <v>366.712475</v>
      </c>
      <c r="D14" s="49">
        <v>437.377355</v>
      </c>
      <c r="E14" s="52">
        <f t="shared" si="0"/>
        <v>1.1926983258477915</v>
      </c>
      <c r="F14" s="53">
        <f t="shared" si="1"/>
        <v>70.66488000000004</v>
      </c>
      <c r="G14" s="48">
        <v>19.832101</v>
      </c>
      <c r="H14" s="49">
        <v>18.752367</v>
      </c>
      <c r="I14" s="52">
        <f t="shared" si="2"/>
        <v>0.9455562474192724</v>
      </c>
      <c r="J14" s="54">
        <f t="shared" si="3"/>
        <v>-1.079734000000002</v>
      </c>
      <c r="K14" s="40">
        <f t="shared" si="4"/>
        <v>418.62498800000003</v>
      </c>
      <c r="L14" s="41">
        <f t="shared" si="5"/>
        <v>71.74461400000004</v>
      </c>
      <c r="M14" s="17">
        <f t="shared" si="6"/>
        <v>0.008386808909144127</v>
      </c>
      <c r="N14" s="18">
        <f t="shared" si="7"/>
        <v>0.00038971921947344773</v>
      </c>
    </row>
    <row r="15" spans="2:14" ht="15.75">
      <c r="B15" s="77" t="s">
        <v>23</v>
      </c>
      <c r="C15" s="51">
        <v>225.38734</v>
      </c>
      <c r="D15" s="49">
        <v>346.120567</v>
      </c>
      <c r="E15" s="52">
        <f t="shared" si="0"/>
        <v>1.5356699582150444</v>
      </c>
      <c r="F15" s="53">
        <f t="shared" si="1"/>
        <v>120.733227</v>
      </c>
      <c r="G15" s="48">
        <v>1005.362456</v>
      </c>
      <c r="H15" s="49">
        <v>1079.946692</v>
      </c>
      <c r="I15" s="52">
        <f t="shared" si="2"/>
        <v>1.0741864146158249</v>
      </c>
      <c r="J15" s="54">
        <f t="shared" si="3"/>
        <v>74.58423600000003</v>
      </c>
      <c r="K15" s="40">
        <f t="shared" si="4"/>
        <v>-733.826125</v>
      </c>
      <c r="L15" s="41">
        <f t="shared" si="5"/>
        <v>46.14899099999997</v>
      </c>
      <c r="M15" s="17">
        <f t="shared" si="6"/>
        <v>0.006636939525489645</v>
      </c>
      <c r="N15" s="18">
        <f t="shared" si="7"/>
        <v>0.022443885717422864</v>
      </c>
    </row>
    <row r="16" spans="2:14" ht="15.75">
      <c r="B16" s="77" t="s">
        <v>24</v>
      </c>
      <c r="C16" s="51">
        <v>95.986073</v>
      </c>
      <c r="D16" s="49">
        <v>323.01384</v>
      </c>
      <c r="E16" s="52">
        <f t="shared" si="0"/>
        <v>3.3652157016570516</v>
      </c>
      <c r="F16" s="53">
        <f t="shared" si="1"/>
        <v>227.027767</v>
      </c>
      <c r="G16" s="48">
        <v>541.525284</v>
      </c>
      <c r="H16" s="49">
        <v>514.317192</v>
      </c>
      <c r="I16" s="52">
        <f t="shared" si="2"/>
        <v>0.9497565620592517</v>
      </c>
      <c r="J16" s="54">
        <f t="shared" si="3"/>
        <v>-27.20809200000008</v>
      </c>
      <c r="K16" s="40">
        <f t="shared" si="4"/>
        <v>-191.30335199999996</v>
      </c>
      <c r="L16" s="41">
        <f t="shared" si="5"/>
        <v>254.2358590000001</v>
      </c>
      <c r="M16" s="17">
        <f t="shared" si="6"/>
        <v>0.006193862851195978</v>
      </c>
      <c r="N16" s="18">
        <f t="shared" si="7"/>
        <v>0.010688746366152888</v>
      </c>
    </row>
    <row r="17" spans="2:14" ht="15.75" customHeight="1">
      <c r="B17" s="77" t="s">
        <v>25</v>
      </c>
      <c r="C17" s="51">
        <v>92.989911</v>
      </c>
      <c r="D17" s="49">
        <v>269.222205</v>
      </c>
      <c r="E17" s="52">
        <f t="shared" si="0"/>
        <v>2.895176499308618</v>
      </c>
      <c r="F17" s="53">
        <f t="shared" si="1"/>
        <v>176.23229399999997</v>
      </c>
      <c r="G17" s="48">
        <v>9.478742</v>
      </c>
      <c r="H17" s="49">
        <v>20.232436</v>
      </c>
      <c r="I17" s="52">
        <f t="shared" si="2"/>
        <v>2.134506456658489</v>
      </c>
      <c r="J17" s="54">
        <f t="shared" si="3"/>
        <v>10.753694</v>
      </c>
      <c r="K17" s="40">
        <f t="shared" si="4"/>
        <v>248.98976899999997</v>
      </c>
      <c r="L17" s="41">
        <f t="shared" si="5"/>
        <v>165.47859999999997</v>
      </c>
      <c r="M17" s="17">
        <f t="shared" si="6"/>
        <v>0.005162396181744311</v>
      </c>
      <c r="N17" s="18">
        <f t="shared" si="7"/>
        <v>0.0004204786076321184</v>
      </c>
    </row>
    <row r="18" spans="2:14" ht="15.75">
      <c r="B18" s="77" t="s">
        <v>26</v>
      </c>
      <c r="C18" s="51">
        <v>172.067431</v>
      </c>
      <c r="D18" s="49">
        <v>202.47231</v>
      </c>
      <c r="E18" s="52">
        <f t="shared" si="0"/>
        <v>1.1767032774494088</v>
      </c>
      <c r="F18" s="53">
        <f t="shared" si="1"/>
        <v>30.404878999999994</v>
      </c>
      <c r="G18" s="48">
        <v>75.636173</v>
      </c>
      <c r="H18" s="49">
        <v>67.237284</v>
      </c>
      <c r="I18" s="52">
        <f t="shared" si="2"/>
        <v>0.8889567165171088</v>
      </c>
      <c r="J18" s="54">
        <f t="shared" si="3"/>
        <v>-8.398888999999997</v>
      </c>
      <c r="K18" s="40">
        <f t="shared" si="4"/>
        <v>135.235026</v>
      </c>
      <c r="L18" s="41">
        <f t="shared" si="5"/>
        <v>38.80376799999999</v>
      </c>
      <c r="M18" s="17">
        <f t="shared" si="6"/>
        <v>0.003882451969565254</v>
      </c>
      <c r="N18" s="18">
        <f t="shared" si="7"/>
        <v>0.0013973522297208952</v>
      </c>
    </row>
    <row r="19" spans="2:14" ht="15" customHeight="1">
      <c r="B19" s="77" t="s">
        <v>27</v>
      </c>
      <c r="C19" s="51">
        <v>98.58189</v>
      </c>
      <c r="D19" s="49">
        <v>199.79397</v>
      </c>
      <c r="E19" s="52">
        <f t="shared" si="0"/>
        <v>2.026680255369419</v>
      </c>
      <c r="F19" s="53">
        <f t="shared" si="1"/>
        <v>101.21208</v>
      </c>
      <c r="G19" s="48">
        <v>225.251441</v>
      </c>
      <c r="H19" s="49">
        <v>155.865693</v>
      </c>
      <c r="I19" s="52">
        <f t="shared" si="2"/>
        <v>0.6919631337674772</v>
      </c>
      <c r="J19" s="54">
        <f t="shared" si="3"/>
        <v>-69.385748</v>
      </c>
      <c r="K19" s="40">
        <f t="shared" si="4"/>
        <v>43.92827700000001</v>
      </c>
      <c r="L19" s="41">
        <f t="shared" si="5"/>
        <v>170.597828</v>
      </c>
      <c r="M19" s="17">
        <f t="shared" si="6"/>
        <v>0.0038310941991710435</v>
      </c>
      <c r="N19" s="18">
        <f t="shared" si="7"/>
        <v>0.003239263407048722</v>
      </c>
    </row>
    <row r="20" spans="2:14" ht="15.75">
      <c r="B20" s="77" t="s">
        <v>28</v>
      </c>
      <c r="C20" s="51">
        <v>179.053252</v>
      </c>
      <c r="D20" s="49">
        <v>196.374199</v>
      </c>
      <c r="E20" s="52">
        <f t="shared" si="0"/>
        <v>1.096736288263561</v>
      </c>
      <c r="F20" s="53">
        <f t="shared" si="1"/>
        <v>17.320947000000018</v>
      </c>
      <c r="G20" s="48">
        <v>37.506532</v>
      </c>
      <c r="H20" s="49">
        <v>55.944982</v>
      </c>
      <c r="I20" s="52">
        <f t="shared" si="2"/>
        <v>1.4916063687253198</v>
      </c>
      <c r="J20" s="54">
        <f t="shared" si="3"/>
        <v>18.438450000000003</v>
      </c>
      <c r="K20" s="40">
        <f t="shared" si="4"/>
        <v>140.429217</v>
      </c>
      <c r="L20" s="41">
        <f t="shared" si="5"/>
        <v>-1.117502999999985</v>
      </c>
      <c r="M20" s="17">
        <f t="shared" si="6"/>
        <v>0.003765519323009399</v>
      </c>
      <c r="N20" s="18">
        <f t="shared" si="7"/>
        <v>0.001162671076056483</v>
      </c>
    </row>
    <row r="21" spans="2:14" ht="14.25" customHeight="1">
      <c r="B21" s="77" t="s">
        <v>29</v>
      </c>
      <c r="C21" s="51">
        <v>139.244613</v>
      </c>
      <c r="D21" s="49">
        <v>164.564947</v>
      </c>
      <c r="E21" s="52">
        <f t="shared" si="0"/>
        <v>1.181840671997846</v>
      </c>
      <c r="F21" s="53">
        <f t="shared" si="1"/>
        <v>25.320334000000003</v>
      </c>
      <c r="G21" s="48">
        <v>6.716054</v>
      </c>
      <c r="H21" s="49">
        <v>5.649005</v>
      </c>
      <c r="I21" s="52">
        <f t="shared" si="2"/>
        <v>0.8411196515096514</v>
      </c>
      <c r="J21" s="54">
        <f t="shared" si="3"/>
        <v>-1.067049</v>
      </c>
      <c r="K21" s="40">
        <f t="shared" si="4"/>
        <v>158.915942</v>
      </c>
      <c r="L21" s="41">
        <f t="shared" si="5"/>
        <v>26.387383000000003</v>
      </c>
      <c r="M21" s="17">
        <f t="shared" si="6"/>
        <v>0.003155569779401201</v>
      </c>
      <c r="N21" s="18">
        <f t="shared" si="7"/>
        <v>0.00011739988980599641</v>
      </c>
    </row>
    <row r="22" spans="2:14" ht="16.5" customHeight="1">
      <c r="B22" s="77" t="s">
        <v>30</v>
      </c>
      <c r="C22" s="51">
        <v>92.434545</v>
      </c>
      <c r="D22" s="49">
        <v>161.384386</v>
      </c>
      <c r="E22" s="52">
        <f t="shared" si="0"/>
        <v>1.745931523760949</v>
      </c>
      <c r="F22" s="53">
        <f t="shared" si="1"/>
        <v>68.949841</v>
      </c>
      <c r="G22" s="48">
        <v>924.755739</v>
      </c>
      <c r="H22" s="49">
        <v>1533.145927</v>
      </c>
      <c r="I22" s="52">
        <f t="shared" si="2"/>
        <v>1.6578928492597331</v>
      </c>
      <c r="J22" s="54">
        <f t="shared" si="3"/>
        <v>608.3901880000001</v>
      </c>
      <c r="K22" s="40">
        <f t="shared" si="4"/>
        <v>-1371.761541</v>
      </c>
      <c r="L22" s="41">
        <f t="shared" si="5"/>
        <v>-539.4403470000001</v>
      </c>
      <c r="M22" s="17">
        <f t="shared" si="6"/>
        <v>0.0030945818086570913</v>
      </c>
      <c r="N22" s="18">
        <f t="shared" si="7"/>
        <v>0.031862454164284196</v>
      </c>
    </row>
    <row r="23" spans="2:14" ht="15.75">
      <c r="B23" s="77" t="s">
        <v>31</v>
      </c>
      <c r="C23" s="51">
        <v>111.436939</v>
      </c>
      <c r="D23" s="49">
        <v>159.497141</v>
      </c>
      <c r="E23" s="52">
        <f t="shared" si="0"/>
        <v>1.4312771189811666</v>
      </c>
      <c r="F23" s="53">
        <f t="shared" si="1"/>
        <v>48.060202000000004</v>
      </c>
      <c r="G23" s="48">
        <v>102.25974</v>
      </c>
      <c r="H23" s="49">
        <v>87.951908</v>
      </c>
      <c r="I23" s="52">
        <f t="shared" si="2"/>
        <v>0.8600834306834734</v>
      </c>
      <c r="J23" s="54">
        <f t="shared" si="3"/>
        <v>-14.30783199999999</v>
      </c>
      <c r="K23" s="40">
        <f t="shared" si="4"/>
        <v>71.545233</v>
      </c>
      <c r="L23" s="41">
        <f t="shared" si="5"/>
        <v>62.368033999999994</v>
      </c>
      <c r="M23" s="17">
        <f t="shared" si="6"/>
        <v>0.0030583934623725933</v>
      </c>
      <c r="N23" s="18">
        <f t="shared" si="7"/>
        <v>0.001827851861952173</v>
      </c>
    </row>
    <row r="24" spans="2:14" ht="15.75">
      <c r="B24" s="77" t="s">
        <v>32</v>
      </c>
      <c r="C24" s="51">
        <v>91.194987</v>
      </c>
      <c r="D24" s="49">
        <v>138.826544</v>
      </c>
      <c r="E24" s="52">
        <f t="shared" si="0"/>
        <v>1.5223045538676376</v>
      </c>
      <c r="F24" s="53">
        <f t="shared" si="1"/>
        <v>47.631557000000015</v>
      </c>
      <c r="G24" s="48">
        <v>513.387277</v>
      </c>
      <c r="H24" s="49">
        <v>800.489266</v>
      </c>
      <c r="I24" s="52">
        <f t="shared" si="2"/>
        <v>1.5592308221537792</v>
      </c>
      <c r="J24" s="54">
        <f t="shared" si="3"/>
        <v>287.101989</v>
      </c>
      <c r="K24" s="40">
        <f t="shared" si="4"/>
        <v>-661.662722</v>
      </c>
      <c r="L24" s="41">
        <f t="shared" si="5"/>
        <v>-239.470432</v>
      </c>
      <c r="M24" s="17">
        <f t="shared" si="6"/>
        <v>0.0026620301273825417</v>
      </c>
      <c r="N24" s="18">
        <f t="shared" si="7"/>
        <v>0.016636089297014777</v>
      </c>
    </row>
    <row r="25" spans="2:14" ht="15.75">
      <c r="B25" s="77" t="s">
        <v>33</v>
      </c>
      <c r="C25" s="51">
        <v>107.387602</v>
      </c>
      <c r="D25" s="49">
        <v>129.830023</v>
      </c>
      <c r="E25" s="52">
        <f t="shared" si="0"/>
        <v>1.2089852141404556</v>
      </c>
      <c r="F25" s="53">
        <f t="shared" si="1"/>
        <v>22.44242100000001</v>
      </c>
      <c r="G25" s="48">
        <v>160.306068</v>
      </c>
      <c r="H25" s="49">
        <v>105.219556</v>
      </c>
      <c r="I25" s="52">
        <f t="shared" si="2"/>
        <v>0.6563666448359272</v>
      </c>
      <c r="J25" s="54">
        <f t="shared" si="3"/>
        <v>-55.08651200000001</v>
      </c>
      <c r="K25" s="40">
        <f t="shared" si="4"/>
        <v>24.610467000000014</v>
      </c>
      <c r="L25" s="41">
        <f t="shared" si="5"/>
        <v>77.52893300000002</v>
      </c>
      <c r="M25" s="17">
        <f t="shared" si="6"/>
        <v>0.002489519818809062</v>
      </c>
      <c r="N25" s="18">
        <f t="shared" si="7"/>
        <v>0.002186715055100123</v>
      </c>
    </row>
    <row r="26" spans="2:14" ht="15.75">
      <c r="B26" s="77" t="s">
        <v>34</v>
      </c>
      <c r="C26" s="51">
        <v>117.712835</v>
      </c>
      <c r="D26" s="49">
        <v>113.411654</v>
      </c>
      <c r="E26" s="52">
        <f t="shared" si="0"/>
        <v>0.9634603907042083</v>
      </c>
      <c r="F26" s="53">
        <f t="shared" si="1"/>
        <v>-4.301181</v>
      </c>
      <c r="G26" s="48">
        <v>15.470426</v>
      </c>
      <c r="H26" s="49">
        <v>20.286936</v>
      </c>
      <c r="I26" s="52">
        <f t="shared" si="2"/>
        <v>1.311336610898756</v>
      </c>
      <c r="J26" s="54">
        <f t="shared" si="3"/>
        <v>4.816510000000001</v>
      </c>
      <c r="K26" s="40">
        <f t="shared" si="4"/>
        <v>93.124718</v>
      </c>
      <c r="L26" s="41">
        <f t="shared" si="5"/>
        <v>-9.117691</v>
      </c>
      <c r="M26" s="17">
        <f t="shared" si="6"/>
        <v>0.0021746939097200654</v>
      </c>
      <c r="N26" s="18">
        <f t="shared" si="7"/>
        <v>0.0004216112485121365</v>
      </c>
    </row>
    <row r="27" spans="2:14" ht="15.75">
      <c r="B27" s="77" t="s">
        <v>35</v>
      </c>
      <c r="C27" s="51">
        <v>84.905665</v>
      </c>
      <c r="D27" s="49">
        <v>102.982444</v>
      </c>
      <c r="E27" s="52">
        <f t="shared" si="0"/>
        <v>1.212904274408545</v>
      </c>
      <c r="F27" s="53">
        <f t="shared" si="1"/>
        <v>18.076779000000002</v>
      </c>
      <c r="G27" s="48">
        <v>57.103476</v>
      </c>
      <c r="H27" s="49">
        <v>34.062114</v>
      </c>
      <c r="I27" s="52">
        <f t="shared" si="2"/>
        <v>0.5964980835842638</v>
      </c>
      <c r="J27" s="54">
        <f t="shared" si="3"/>
        <v>-23.041362</v>
      </c>
      <c r="K27" s="40">
        <f t="shared" si="4"/>
        <v>68.92033</v>
      </c>
      <c r="L27" s="41">
        <f t="shared" si="5"/>
        <v>41.118141</v>
      </c>
      <c r="M27" s="17">
        <f t="shared" si="6"/>
        <v>0.001974711468143192</v>
      </c>
      <c r="N27" s="18">
        <f t="shared" si="7"/>
        <v>0.0007078925280043632</v>
      </c>
    </row>
    <row r="28" spans="2:14" ht="15.75">
      <c r="B28" s="77" t="s">
        <v>36</v>
      </c>
      <c r="C28" s="51">
        <v>45.733188</v>
      </c>
      <c r="D28" s="49">
        <v>94.538369</v>
      </c>
      <c r="E28" s="52">
        <f t="shared" si="0"/>
        <v>2.0671720720628532</v>
      </c>
      <c r="F28" s="53">
        <f t="shared" si="1"/>
        <v>48.805181000000005</v>
      </c>
      <c r="G28" s="48">
        <v>60.744326</v>
      </c>
      <c r="H28" s="49">
        <v>58.207195</v>
      </c>
      <c r="I28" s="52">
        <f t="shared" si="2"/>
        <v>0.958232625710589</v>
      </c>
      <c r="J28" s="54">
        <f t="shared" si="3"/>
        <v>-2.5371310000000022</v>
      </c>
      <c r="K28" s="40">
        <f t="shared" si="4"/>
        <v>36.331174000000004</v>
      </c>
      <c r="L28" s="41">
        <f t="shared" si="5"/>
        <v>51.34231200000001</v>
      </c>
      <c r="M28" s="17">
        <f t="shared" si="6"/>
        <v>0.0018127944355627531</v>
      </c>
      <c r="N28" s="18">
        <f t="shared" si="7"/>
        <v>0.0012096852948291152</v>
      </c>
    </row>
    <row r="29" spans="2:14" ht="15.75">
      <c r="B29" s="77" t="s">
        <v>37</v>
      </c>
      <c r="C29" s="51">
        <v>64.734366</v>
      </c>
      <c r="D29" s="49">
        <v>79.547346</v>
      </c>
      <c r="E29" s="52">
        <f t="shared" si="0"/>
        <v>1.2288271426030497</v>
      </c>
      <c r="F29" s="53">
        <f t="shared" si="1"/>
        <v>14.81298000000001</v>
      </c>
      <c r="G29" s="48">
        <v>31.609375</v>
      </c>
      <c r="H29" s="49">
        <v>47.243633</v>
      </c>
      <c r="I29" s="52">
        <f t="shared" si="2"/>
        <v>1.4946082609985172</v>
      </c>
      <c r="J29" s="54">
        <f t="shared" si="3"/>
        <v>15.634258000000003</v>
      </c>
      <c r="K29" s="40">
        <f t="shared" si="4"/>
        <v>32.303713</v>
      </c>
      <c r="L29" s="41">
        <f t="shared" si="5"/>
        <v>-0.8212779999999924</v>
      </c>
      <c r="M29" s="17">
        <f t="shared" si="6"/>
        <v>0.0015253382062534316</v>
      </c>
      <c r="N29" s="18">
        <f t="shared" si="7"/>
        <v>0.0009818361478233664</v>
      </c>
    </row>
    <row r="30" spans="2:14" ht="16.5" thickBot="1">
      <c r="B30" s="78" t="s">
        <v>38</v>
      </c>
      <c r="C30" s="56">
        <v>77.104411</v>
      </c>
      <c r="D30" s="57">
        <v>74.152503</v>
      </c>
      <c r="E30" s="58">
        <f t="shared" si="0"/>
        <v>0.9617154458257906</v>
      </c>
      <c r="F30" s="59">
        <f t="shared" si="1"/>
        <v>-2.951908000000003</v>
      </c>
      <c r="G30" s="60">
        <v>2.27129</v>
      </c>
      <c r="H30" s="61">
        <v>4.243179</v>
      </c>
      <c r="I30" s="58">
        <f t="shared" si="2"/>
        <v>1.8681801971566816</v>
      </c>
      <c r="J30" s="62">
        <f t="shared" si="3"/>
        <v>1.9718889999999996</v>
      </c>
      <c r="K30" s="42">
        <f t="shared" si="4"/>
        <v>69.909324</v>
      </c>
      <c r="L30" s="43">
        <f t="shared" si="5"/>
        <v>-4.923797000000002</v>
      </c>
      <c r="M30" s="26">
        <f t="shared" si="6"/>
        <v>0.0014218908813780186</v>
      </c>
      <c r="N30" s="27">
        <f t="shared" si="7"/>
        <v>8.8183449479531E-05</v>
      </c>
    </row>
    <row r="31" spans="1:14" s="5" customFormat="1" ht="17.25" thickBot="1" thickTop="1">
      <c r="A31" s="3"/>
      <c r="B31" s="4" t="s">
        <v>12</v>
      </c>
      <c r="C31" s="39">
        <f>SUM(C6:C30)</f>
        <v>8105.017626</v>
      </c>
      <c r="D31" s="38">
        <f>SUM(D6:D30)</f>
        <v>10800.140496999997</v>
      </c>
      <c r="E31" s="34">
        <f>D31/C31</f>
        <v>1.3325252325614125</v>
      </c>
      <c r="F31" s="23">
        <f>D31-C31</f>
        <v>2695.122870999997</v>
      </c>
      <c r="G31" s="16">
        <f>SUM(G6:G30)</f>
        <v>11075.218787000002</v>
      </c>
      <c r="H31" s="16">
        <f>SUM(H6:H30)</f>
        <v>13881.743786000001</v>
      </c>
      <c r="I31" s="34">
        <f>H31/G31</f>
        <v>1.2534058290834196</v>
      </c>
      <c r="J31" s="35">
        <f>H31-G31</f>
        <v>2806.5249989999993</v>
      </c>
      <c r="K31" s="36">
        <f t="shared" si="4"/>
        <v>-3081.603289000004</v>
      </c>
      <c r="L31" s="37">
        <f t="shared" si="5"/>
        <v>-111.40212800000245</v>
      </c>
      <c r="M31" s="19">
        <f t="shared" si="6"/>
        <v>0.20709511707630096</v>
      </c>
      <c r="N31" s="20">
        <f t="shared" si="7"/>
        <v>0.2884959724396554</v>
      </c>
    </row>
    <row r="32" spans="2:14" ht="17.25" thickBot="1" thickTop="1">
      <c r="B32" s="2" t="s">
        <v>13</v>
      </c>
      <c r="C32" s="14">
        <v>8993.981441</v>
      </c>
      <c r="D32" s="15">
        <v>11860.719275</v>
      </c>
      <c r="E32" s="28">
        <f>D32/C32</f>
        <v>1.3187395763273067</v>
      </c>
      <c r="F32" s="29">
        <f>D32-C32</f>
        <v>2866.7378339999996</v>
      </c>
      <c r="G32" s="30">
        <v>12303.918944</v>
      </c>
      <c r="H32" s="31">
        <v>15256.950383</v>
      </c>
      <c r="I32" s="28">
        <f>H32/G32</f>
        <v>1.240007387275584</v>
      </c>
      <c r="J32" s="32">
        <f>H32-G32</f>
        <v>2953.0314390000003</v>
      </c>
      <c r="K32" s="33">
        <f>D32-H32</f>
        <v>-3396.231108</v>
      </c>
      <c r="L32" s="29">
        <f>F32-J32</f>
        <v>-86.29360500000075</v>
      </c>
      <c r="M32" s="21">
        <f t="shared" si="6"/>
        <v>0.22743195308871778</v>
      </c>
      <c r="N32" s="22">
        <f t="shared" si="7"/>
        <v>0.3170760680402575</v>
      </c>
    </row>
    <row r="33" ht="16.5" thickTop="1">
      <c r="B33" s="13" t="s">
        <v>14</v>
      </c>
    </row>
  </sheetData>
  <mergeCells count="8">
    <mergeCell ref="B1:K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2010-12-02T12:29:28Z</cp:lastPrinted>
  <dcterms:created xsi:type="dcterms:W3CDTF">2000-05-08T09:28:39Z</dcterms:created>
  <dcterms:modified xsi:type="dcterms:W3CDTF">2010-12-02T12:39:42Z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