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<sst xmlns="http://schemas.openxmlformats.org/spreadsheetml/2006/main" count="45" uniqueCount="42">
  <si>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</si>
  <si>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</si>
  <si>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</si>
  <si>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</si>
  <si>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</si>
  <si>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</si>
  <si>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</si>
  <si>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</si>
  <si>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</si>
  <si>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</si>
  <si>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</si>
  <si>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</si>
  <si>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</si>
  <si>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</si>
  <si>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</si>
  <si>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</si>
  <si>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</si>
  <si>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</si>
  <si>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</si>
  <si>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</si>
  <si>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</si>
  <si>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</si>
  <si>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</si>
  <si>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</si>
  <si>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</si>
  <si>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</si>
  <si>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</si>
  <si>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</si>
  <si>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</si>
  <si>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</si>
  <si>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</si>
  <si>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Csehország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</si>
  <si>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</si>
  <si>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</si>
  <si>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</si>
  <si>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</si>
  <si>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</si>
  <si>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</si>
  <si>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</si>
  <si>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</si>
  <si>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</si>
  <si>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Külkereskedelmi forgalmunk az EU tagállamokkal  I-V.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</si>
</sst>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2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6" xfId="21" applyNumberFormat="1" applyFont="1" applyBorder="1" applyAlignment="1">
      <alignment horizontal="right"/>
    </xf>
    <xf numFmtId="166" fontId="1" fillId="0" borderId="7" xfId="21" applyNumberFormat="1" applyFont="1" applyBorder="1" applyAlignment="1">
      <alignment horizontal="right"/>
    </xf>
    <xf numFmtId="166" fontId="1" fillId="0" borderId="8" xfId="21" applyNumberFormat="1" applyFont="1" applyBorder="1" applyAlignment="1">
      <alignment horizontal="right"/>
    </xf>
    <xf numFmtId="166" fontId="1" fillId="0" borderId="6" xfId="21" applyNumberFormat="1" applyFont="1" applyBorder="1" applyAlignment="1">
      <alignment/>
    </xf>
    <xf numFmtId="166" fontId="1" fillId="0" borderId="7" xfId="21" applyNumberFormat="1" applyFont="1" applyBorder="1" applyAlignment="1">
      <alignment/>
    </xf>
    <xf numFmtId="166" fontId="5" fillId="0" borderId="6" xfId="21" applyNumberFormat="1" applyFont="1" applyBorder="1" applyAlignment="1">
      <alignment/>
    </xf>
    <xf numFmtId="166" fontId="1" fillId="0" borderId="8" xfId="21" applyNumberFormat="1" applyFont="1" applyBorder="1" applyAlignment="1">
      <alignment/>
    </xf>
    <xf numFmtId="166" fontId="5" fillId="0" borderId="8" xfId="21" applyNumberFormat="1" applyFont="1" applyBorder="1" applyAlignment="1">
      <alignment/>
    </xf>
    <xf numFmtId="166" fontId="6" fillId="0" borderId="9" xfId="21" applyNumberFormat="1" applyFont="1" applyBorder="1" applyAlignment="1">
      <alignment/>
    </xf>
    <xf numFmtId="166" fontId="8" fillId="0" borderId="10" xfId="21" applyNumberFormat="1" applyFont="1" applyBorder="1" applyAlignment="1">
      <alignment horizontal="right"/>
    </xf>
    <xf numFmtId="166" fontId="7" fillId="0" borderId="9" xfId="21" applyNumberFormat="1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6" fontId="5" fillId="0" borderId="44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6" fillId="0" borderId="46" xfId="0" applyNumberFormat="1" applyFont="1" applyBorder="1" applyAlignment="1">
      <alignment/>
    </xf>
    <xf numFmtId="166" fontId="6" fillId="0" borderId="47" xfId="0" applyNumberFormat="1" applyFont="1" applyBorder="1" applyAlignment="1">
      <alignment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4">
      <selection activeCell="M35" sqref="M35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4" max="14" width="11.875" style="0" customWidth="1"/>
  </cols>
  <sheetData>
    <row r="1" spans="2:11" ht="18" customHeigh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1"/>
    </row>
    <row r="2" spans="2:11" ht="12.75" customHeight="1">
      <c r="B2" s="1"/>
      <c r="C2" s="94" t="s">
        <v>39</v>
      </c>
      <c r="D2" s="94"/>
      <c r="E2" s="94"/>
      <c r="F2" s="94"/>
      <c r="G2" s="94"/>
      <c r="H2" s="94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3" t="s">
        <v>20</v>
      </c>
      <c r="J3" s="93"/>
      <c r="K3" s="93"/>
      <c r="L3" s="93"/>
    </row>
    <row r="4" spans="2:14" ht="27.75" customHeight="1" thickBot="1" thickTop="1">
      <c r="B4" s="91" t="s">
        <v>4</v>
      </c>
      <c r="C4" s="97" t="s">
        <v>0</v>
      </c>
      <c r="D4" s="95"/>
      <c r="E4" s="95"/>
      <c r="F4" s="95"/>
      <c r="G4" s="97" t="s">
        <v>2</v>
      </c>
      <c r="H4" s="98"/>
      <c r="I4" s="98"/>
      <c r="J4" s="99"/>
      <c r="K4" s="95" t="s">
        <v>3</v>
      </c>
      <c r="L4" s="96"/>
      <c r="M4" s="88" t="s">
        <v>40</v>
      </c>
      <c r="N4" s="89"/>
    </row>
    <row r="5" spans="2:14" ht="16.5" thickBot="1">
      <c r="B5" s="92"/>
      <c r="C5" s="4">
        <v>2010</v>
      </c>
      <c r="D5" s="4">
        <v>2011</v>
      </c>
      <c r="E5" s="3" t="s">
        <v>21</v>
      </c>
      <c r="F5" s="5" t="s">
        <v>1</v>
      </c>
      <c r="G5" s="2">
        <v>2010</v>
      </c>
      <c r="H5" s="4">
        <v>2011</v>
      </c>
      <c r="I5" s="3" t="s">
        <v>21</v>
      </c>
      <c r="J5" s="6" t="s">
        <v>1</v>
      </c>
      <c r="K5" s="4">
        <v>2011</v>
      </c>
      <c r="L5" s="6" t="s">
        <v>1</v>
      </c>
      <c r="M5" s="30" t="s">
        <v>33</v>
      </c>
      <c r="N5" s="31" t="s">
        <v>34</v>
      </c>
    </row>
    <row r="6" spans="2:14" ht="16.5" thickTop="1">
      <c r="B6" s="18" t="s">
        <v>5</v>
      </c>
      <c r="C6" s="32">
        <v>7165.6505</v>
      </c>
      <c r="D6" s="33">
        <v>8449.4161</v>
      </c>
      <c r="E6" s="8">
        <f aca="true" t="shared" si="0" ref="E6:E12">D6/C6</f>
        <v>1.1791554863023253</v>
      </c>
      <c r="F6" s="51">
        <f aca="true" t="shared" si="1" ref="F6:F13">D6-C6</f>
        <v>1283.7656000000006</v>
      </c>
      <c r="G6" s="32">
        <v>6540.6545</v>
      </c>
      <c r="H6" s="33">
        <v>7736.0806</v>
      </c>
      <c r="I6" s="8">
        <f aca="true" t="shared" si="2" ref="I6:I12">H6/G6</f>
        <v>1.1827685746128314</v>
      </c>
      <c r="J6" s="51">
        <f aca="true" t="shared" si="3" ref="J6:J13">H6-G6</f>
        <v>1195.4261000000006</v>
      </c>
      <c r="K6" s="32">
        <f aca="true" t="shared" si="4" ref="K6:K13">D6-H6</f>
        <v>713.3355000000001</v>
      </c>
      <c r="L6" s="60">
        <f aca="true" t="shared" si="5" ref="L6:L13">F6-J6</f>
        <v>88.33950000000004</v>
      </c>
      <c r="M6" s="74">
        <f>D6/33169.7359</f>
        <v>0.2547326914351465</v>
      </c>
      <c r="N6" s="75">
        <f>H6/29888.6078</f>
        <v>0.2588304096251683</v>
      </c>
    </row>
    <row r="7" spans="2:14" ht="15.75">
      <c r="B7" s="19" t="s">
        <v>7</v>
      </c>
      <c r="C7" s="34">
        <v>1563.7241</v>
      </c>
      <c r="D7" s="35">
        <v>1747.782</v>
      </c>
      <c r="E7" s="7">
        <f>D7/C7</f>
        <v>1.1177048432009202</v>
      </c>
      <c r="F7" s="52">
        <f t="shared" si="1"/>
        <v>184.05790000000002</v>
      </c>
      <c r="G7" s="34">
        <v>1067.6985</v>
      </c>
      <c r="H7" s="35">
        <v>1326.5567</v>
      </c>
      <c r="I7" s="7">
        <f>H7/G7</f>
        <v>1.2424450348108573</v>
      </c>
      <c r="J7" s="52">
        <f t="shared" si="3"/>
        <v>258.8582000000001</v>
      </c>
      <c r="K7" s="34">
        <f t="shared" si="4"/>
        <v>421.22529999999983</v>
      </c>
      <c r="L7" s="61">
        <f t="shared" si="5"/>
        <v>-74.8003000000001</v>
      </c>
      <c r="M7" s="76">
        <f aca="true" t="shared" si="6" ref="M7:M34">D7/33169.7359</f>
        <v>0.05269206861547547</v>
      </c>
      <c r="N7" s="77">
        <f aca="true" t="shared" si="7" ref="N7:N34">H7/29888.6078</f>
        <v>0.04438335531974828</v>
      </c>
    </row>
    <row r="8" spans="2:14" ht="15.75">
      <c r="B8" s="19" t="s">
        <v>6</v>
      </c>
      <c r="C8" s="34">
        <v>1275.9194</v>
      </c>
      <c r="D8" s="35">
        <v>1727.39</v>
      </c>
      <c r="E8" s="7">
        <f>D8/C8</f>
        <v>1.3538394353122933</v>
      </c>
      <c r="F8" s="52">
        <f>D8-C8</f>
        <v>451.4706000000001</v>
      </c>
      <c r="G8" s="34">
        <v>1675.9266</v>
      </c>
      <c r="H8" s="35">
        <v>1839.1777</v>
      </c>
      <c r="I8" s="7">
        <f>H8/G8</f>
        <v>1.0974094569535444</v>
      </c>
      <c r="J8" s="52">
        <f>H8-G8</f>
        <v>163.25109999999995</v>
      </c>
      <c r="K8" s="34">
        <f>D8-H8</f>
        <v>-111.78769999999986</v>
      </c>
      <c r="L8" s="61">
        <f>F8-J8</f>
        <v>288.21950000000015</v>
      </c>
      <c r="M8" s="76">
        <f t="shared" si="6"/>
        <v>0.05207729133592529</v>
      </c>
      <c r="N8" s="77">
        <f t="shared" si="7"/>
        <v>0.06153440509196283</v>
      </c>
    </row>
    <row r="9" spans="2:14" ht="15.75">
      <c r="B9" s="19" t="s">
        <v>9</v>
      </c>
      <c r="C9" s="34">
        <v>1405.1695</v>
      </c>
      <c r="D9" s="35">
        <v>1707.3455</v>
      </c>
      <c r="E9" s="7">
        <f>D9/C9</f>
        <v>1.215045942856004</v>
      </c>
      <c r="F9" s="52">
        <f t="shared" si="1"/>
        <v>302.17599999999993</v>
      </c>
      <c r="G9" s="34">
        <v>981.6025</v>
      </c>
      <c r="H9" s="35">
        <v>1202.9691</v>
      </c>
      <c r="I9" s="7">
        <f>H9/G9</f>
        <v>1.2255155218125464</v>
      </c>
      <c r="J9" s="52">
        <f t="shared" si="3"/>
        <v>221.36660000000006</v>
      </c>
      <c r="K9" s="34">
        <f t="shared" si="4"/>
        <v>504.3763999999999</v>
      </c>
      <c r="L9" s="61">
        <f t="shared" si="5"/>
        <v>80.80939999999987</v>
      </c>
      <c r="M9" s="76">
        <f t="shared" si="6"/>
        <v>0.05147299047382527</v>
      </c>
      <c r="N9" s="77">
        <f t="shared" si="7"/>
        <v>0.0402484153176248</v>
      </c>
    </row>
    <row r="10" spans="2:14" ht="15.75">
      <c r="B10" s="19" t="s">
        <v>10</v>
      </c>
      <c r="C10" s="34">
        <v>1551.089</v>
      </c>
      <c r="D10" s="35">
        <v>1612.4697</v>
      </c>
      <c r="E10" s="7">
        <f t="shared" si="0"/>
        <v>1.039572648635894</v>
      </c>
      <c r="F10" s="52">
        <f t="shared" si="1"/>
        <v>61.38070000000016</v>
      </c>
      <c r="G10" s="34">
        <v>488.8418</v>
      </c>
      <c r="H10" s="35">
        <v>587.9459</v>
      </c>
      <c r="I10" s="7">
        <f t="shared" si="2"/>
        <v>1.2027324586399937</v>
      </c>
      <c r="J10" s="52">
        <f t="shared" si="3"/>
        <v>99.10410000000007</v>
      </c>
      <c r="K10" s="34">
        <f t="shared" si="4"/>
        <v>1024.5238</v>
      </c>
      <c r="L10" s="61">
        <f t="shared" si="5"/>
        <v>-37.72339999999991</v>
      </c>
      <c r="M10" s="76">
        <f t="shared" si="6"/>
        <v>0.048612678281831</v>
      </c>
      <c r="N10" s="77">
        <f t="shared" si="7"/>
        <v>0.0196712374137413</v>
      </c>
    </row>
    <row r="11" spans="2:14" ht="15.75">
      <c r="B11" s="20" t="s">
        <v>12</v>
      </c>
      <c r="C11" s="34">
        <v>959.2928</v>
      </c>
      <c r="D11" s="35">
        <v>968.4483</v>
      </c>
      <c r="E11" s="7">
        <f t="shared" si="0"/>
        <v>1.0095440099206414</v>
      </c>
      <c r="F11" s="52">
        <f t="shared" si="1"/>
        <v>9.155499999999961</v>
      </c>
      <c r="G11" s="34">
        <v>323.7046</v>
      </c>
      <c r="H11" s="35">
        <v>362.7466</v>
      </c>
      <c r="I11" s="7">
        <f t="shared" si="2"/>
        <v>1.120609963528476</v>
      </c>
      <c r="J11" s="52">
        <f t="shared" si="3"/>
        <v>39.04199999999997</v>
      </c>
      <c r="K11" s="34">
        <f t="shared" si="4"/>
        <v>605.7017000000001</v>
      </c>
      <c r="L11" s="61">
        <f t="shared" si="5"/>
        <v>-29.886500000000012</v>
      </c>
      <c r="M11" s="76">
        <f t="shared" si="6"/>
        <v>0.02919674437323452</v>
      </c>
      <c r="N11" s="77">
        <f t="shared" si="7"/>
        <v>0.012136617484070302</v>
      </c>
    </row>
    <row r="12" spans="2:14" ht="15.75">
      <c r="B12" s="20" t="s">
        <v>8</v>
      </c>
      <c r="C12" s="34">
        <v>934.533</v>
      </c>
      <c r="D12" s="35">
        <v>885.5002</v>
      </c>
      <c r="E12" s="7">
        <f t="shared" si="0"/>
        <v>0.9475322968798319</v>
      </c>
      <c r="F12" s="52">
        <f t="shared" si="1"/>
        <v>-49.032800000000066</v>
      </c>
      <c r="G12" s="34">
        <v>1110.1275</v>
      </c>
      <c r="H12" s="35">
        <v>1310.3777</v>
      </c>
      <c r="I12" s="7">
        <f t="shared" si="2"/>
        <v>1.180384865702363</v>
      </c>
      <c r="J12" s="52">
        <f t="shared" si="3"/>
        <v>200.25019999999995</v>
      </c>
      <c r="K12" s="34">
        <f t="shared" si="4"/>
        <v>-424.87750000000005</v>
      </c>
      <c r="L12" s="61">
        <f t="shared" si="5"/>
        <v>-249.28300000000002</v>
      </c>
      <c r="M12" s="76">
        <f t="shared" si="6"/>
        <v>0.02669602805007561</v>
      </c>
      <c r="N12" s="77">
        <f t="shared" si="7"/>
        <v>0.04384204539630648</v>
      </c>
    </row>
    <row r="13" spans="2:14" ht="15.75">
      <c r="B13" s="20" t="s">
        <v>11</v>
      </c>
      <c r="C13" s="34">
        <v>505.2774</v>
      </c>
      <c r="D13" s="35">
        <v>546.053</v>
      </c>
      <c r="E13" s="7">
        <f aca="true" t="shared" si="8" ref="E13:E19">D13/C13</f>
        <v>1.0806994336180482</v>
      </c>
      <c r="F13" s="52">
        <f t="shared" si="1"/>
        <v>40.7756</v>
      </c>
      <c r="G13" s="34">
        <v>594.9592</v>
      </c>
      <c r="H13" s="35">
        <v>653.3567</v>
      </c>
      <c r="I13" s="7">
        <f aca="true" t="shared" si="9" ref="I13:I19">H13/G13</f>
        <v>1.0981537893690863</v>
      </c>
      <c r="J13" s="52">
        <f t="shared" si="3"/>
        <v>58.397500000000036</v>
      </c>
      <c r="K13" s="34">
        <f t="shared" si="4"/>
        <v>-107.30370000000005</v>
      </c>
      <c r="L13" s="61">
        <f t="shared" si="5"/>
        <v>-17.62190000000004</v>
      </c>
      <c r="M13" s="76">
        <f t="shared" si="6"/>
        <v>0.01646238612349036</v>
      </c>
      <c r="N13" s="77">
        <f t="shared" si="7"/>
        <v>0.021859723422781842</v>
      </c>
    </row>
    <row r="14" spans="2:14" ht="15.75">
      <c r="B14" s="20" t="s">
        <v>13</v>
      </c>
      <c r="C14" s="34">
        <v>268.9282</v>
      </c>
      <c r="D14" s="35">
        <v>325.054</v>
      </c>
      <c r="E14" s="7">
        <f t="shared" si="8"/>
        <v>1.208701802191068</v>
      </c>
      <c r="F14" s="52">
        <f aca="true" t="shared" si="10" ref="F14:F19">D14-C14</f>
        <v>56.12579999999997</v>
      </c>
      <c r="G14" s="34">
        <v>219.1744</v>
      </c>
      <c r="H14" s="35">
        <v>340.0464</v>
      </c>
      <c r="I14" s="7">
        <f t="shared" si="9"/>
        <v>1.551487764994452</v>
      </c>
      <c r="J14" s="52">
        <f aca="true" t="shared" si="11" ref="J14:J19">H14-G14</f>
        <v>120.87200000000001</v>
      </c>
      <c r="K14" s="34">
        <f aca="true" t="shared" si="12" ref="K14:K19">D14-H14</f>
        <v>-14.992400000000032</v>
      </c>
      <c r="L14" s="61">
        <f aca="true" t="shared" si="13" ref="L14:L19">F14-J14</f>
        <v>-64.74620000000004</v>
      </c>
      <c r="M14" s="76">
        <f t="shared" si="6"/>
        <v>0.009799716252790544</v>
      </c>
      <c r="N14" s="77">
        <f t="shared" si="7"/>
        <v>0.01137712409609122</v>
      </c>
    </row>
    <row r="15" spans="2:14" ht="15.75">
      <c r="B15" s="20" t="s">
        <v>15</v>
      </c>
      <c r="C15" s="34">
        <v>191.7554</v>
      </c>
      <c r="D15" s="35">
        <v>210.8986</v>
      </c>
      <c r="E15" s="7">
        <f t="shared" si="8"/>
        <v>1.0998313476439254</v>
      </c>
      <c r="F15" s="52">
        <f t="shared" si="10"/>
        <v>19.14319999999998</v>
      </c>
      <c r="G15" s="34">
        <v>189.0155</v>
      </c>
      <c r="H15" s="35">
        <v>189.139</v>
      </c>
      <c r="I15" s="7">
        <f t="shared" si="9"/>
        <v>1.0006533855689084</v>
      </c>
      <c r="J15" s="52">
        <f t="shared" si="11"/>
        <v>0.12350000000000705</v>
      </c>
      <c r="K15" s="34">
        <f t="shared" si="12"/>
        <v>21.759599999999978</v>
      </c>
      <c r="L15" s="61">
        <f t="shared" si="13"/>
        <v>19.019699999999972</v>
      </c>
      <c r="M15" s="76">
        <f t="shared" si="6"/>
        <v>0.006358163376272164</v>
      </c>
      <c r="N15" s="77">
        <f t="shared" si="7"/>
        <v>0.006328130144623197</v>
      </c>
    </row>
    <row r="16" spans="2:14" ht="15.75">
      <c r="B16" s="20" t="s">
        <v>17</v>
      </c>
      <c r="C16" s="34">
        <v>141.935</v>
      </c>
      <c r="D16" s="35">
        <v>116.8748</v>
      </c>
      <c r="E16" s="7">
        <f>D16/C16</f>
        <v>0.8234388980871525</v>
      </c>
      <c r="F16" s="52">
        <f>D16-C16</f>
        <v>-25.06020000000001</v>
      </c>
      <c r="G16" s="34">
        <v>32.4348</v>
      </c>
      <c r="H16" s="35">
        <v>43.6139</v>
      </c>
      <c r="I16" s="7">
        <f>H16/G16</f>
        <v>1.344663756212463</v>
      </c>
      <c r="J16" s="52">
        <f>H16-G16</f>
        <v>11.179099999999998</v>
      </c>
      <c r="K16" s="34">
        <f>D16-H16</f>
        <v>73.26089999999999</v>
      </c>
      <c r="L16" s="61">
        <f>F16-J16</f>
        <v>-36.23930000000001</v>
      </c>
      <c r="M16" s="76">
        <f t="shared" si="6"/>
        <v>0.003523537249508218</v>
      </c>
      <c r="N16" s="77">
        <f t="shared" si="7"/>
        <v>0.001459214838370625</v>
      </c>
    </row>
    <row r="17" spans="2:14" ht="15.75">
      <c r="B17" s="20" t="s">
        <v>16</v>
      </c>
      <c r="C17" s="34">
        <v>128.0137</v>
      </c>
      <c r="D17" s="35">
        <v>120.0779</v>
      </c>
      <c r="E17" s="7">
        <f t="shared" si="8"/>
        <v>0.9380081975601049</v>
      </c>
      <c r="F17" s="52">
        <f t="shared" si="10"/>
        <v>-7.9358</v>
      </c>
      <c r="G17" s="34">
        <v>45.2399</v>
      </c>
      <c r="H17" s="35">
        <v>60.6162</v>
      </c>
      <c r="I17" s="7">
        <f t="shared" si="9"/>
        <v>1.3398835983280246</v>
      </c>
      <c r="J17" s="52">
        <f t="shared" si="11"/>
        <v>15.3763</v>
      </c>
      <c r="K17" s="34">
        <f t="shared" si="12"/>
        <v>59.4617</v>
      </c>
      <c r="L17" s="61">
        <f t="shared" si="13"/>
        <v>-23.3121</v>
      </c>
      <c r="M17" s="76">
        <f t="shared" si="6"/>
        <v>0.0036201041926294023</v>
      </c>
      <c r="N17" s="77">
        <f t="shared" si="7"/>
        <v>0.0020280703740239115</v>
      </c>
    </row>
    <row r="18" spans="2:14" ht="15.75">
      <c r="B18" s="20" t="s">
        <v>14</v>
      </c>
      <c r="C18" s="34">
        <v>83.2058</v>
      </c>
      <c r="D18" s="35">
        <v>100.2356</v>
      </c>
      <c r="E18" s="7">
        <f>D18/C18</f>
        <v>1.2046708282355318</v>
      </c>
      <c r="F18" s="52">
        <f>D18-C18</f>
        <v>17.02980000000001</v>
      </c>
      <c r="G18" s="34">
        <v>126.8994</v>
      </c>
      <c r="H18" s="35">
        <v>158.5415</v>
      </c>
      <c r="I18" s="7">
        <f>H18/G18</f>
        <v>1.2493479086583548</v>
      </c>
      <c r="J18" s="52">
        <f>H18-G18</f>
        <v>31.642100000000013</v>
      </c>
      <c r="K18" s="34">
        <f>D18-H18</f>
        <v>-58.30590000000001</v>
      </c>
      <c r="L18" s="61">
        <f>F18-J18</f>
        <v>-14.612300000000005</v>
      </c>
      <c r="M18" s="76">
        <f t="shared" si="6"/>
        <v>0.003021899248827001</v>
      </c>
      <c r="N18" s="77">
        <f t="shared" si="7"/>
        <v>0.005304412338670388</v>
      </c>
    </row>
    <row r="19" spans="2:14" ht="15.75">
      <c r="B19" s="20" t="s">
        <v>18</v>
      </c>
      <c r="C19" s="34">
        <v>93.5515</v>
      </c>
      <c r="D19" s="35">
        <v>75.0864</v>
      </c>
      <c r="E19" s="7">
        <f t="shared" si="8"/>
        <v>0.8026210162317012</v>
      </c>
      <c r="F19" s="52">
        <f t="shared" si="10"/>
        <v>-18.465100000000007</v>
      </c>
      <c r="G19" s="34">
        <v>126.8375</v>
      </c>
      <c r="H19" s="35">
        <v>160.7293</v>
      </c>
      <c r="I19" s="7">
        <f t="shared" si="9"/>
        <v>1.267206464965014</v>
      </c>
      <c r="J19" s="52">
        <f t="shared" si="11"/>
        <v>33.89179999999999</v>
      </c>
      <c r="K19" s="34">
        <f t="shared" si="12"/>
        <v>-85.6429</v>
      </c>
      <c r="L19" s="61">
        <f t="shared" si="13"/>
        <v>-52.356899999999996</v>
      </c>
      <c r="M19" s="76">
        <f t="shared" si="6"/>
        <v>0.002263702075481403</v>
      </c>
      <c r="N19" s="77">
        <f t="shared" si="7"/>
        <v>0.0053776107965791565</v>
      </c>
    </row>
    <row r="20" spans="2:14" ht="16.5" thickBot="1">
      <c r="B20" s="20" t="s">
        <v>19</v>
      </c>
      <c r="C20" s="36">
        <v>24.26</v>
      </c>
      <c r="D20" s="37">
        <v>21.8646</v>
      </c>
      <c r="E20" s="9">
        <f aca="true" t="shared" si="14" ref="E20:E27">D20/C20</f>
        <v>0.9012613355317394</v>
      </c>
      <c r="F20" s="53">
        <f aca="true" t="shared" si="15" ref="F20:F34">D20-C20</f>
        <v>-2.395400000000002</v>
      </c>
      <c r="G20" s="36">
        <v>32.7104</v>
      </c>
      <c r="H20" s="37">
        <v>26.5608</v>
      </c>
      <c r="I20" s="9">
        <f aca="true" t="shared" si="16" ref="I20:I27">H20/G20</f>
        <v>0.8119986304050089</v>
      </c>
      <c r="J20" s="53">
        <f aca="true" t="shared" si="17" ref="J20:J34">H20-G20</f>
        <v>-6.1495999999999995</v>
      </c>
      <c r="K20" s="36">
        <f aca="true" t="shared" si="18" ref="K20:K34">D20-H20</f>
        <v>-4.696200000000001</v>
      </c>
      <c r="L20" s="62">
        <f aca="true" t="shared" si="19" ref="L20:L34">F20-J20</f>
        <v>3.7541999999999973</v>
      </c>
      <c r="M20" s="78">
        <f t="shared" si="6"/>
        <v>0.0006591731711677571</v>
      </c>
      <c r="N20" s="79">
        <f t="shared" si="7"/>
        <v>0.0008886596584803124</v>
      </c>
    </row>
    <row r="21" spans="2:14" ht="16.5" thickBot="1">
      <c r="B21" s="21" t="s">
        <v>22</v>
      </c>
      <c r="C21" s="38">
        <f>SUM(C6:C20)</f>
        <v>16292.305299999998</v>
      </c>
      <c r="D21" s="39">
        <f>SUM(D6:D20)</f>
        <v>18614.4967</v>
      </c>
      <c r="E21" s="16">
        <f t="shared" si="14"/>
        <v>1.1425330152633466</v>
      </c>
      <c r="F21" s="54">
        <f t="shared" si="15"/>
        <v>2322.1914000000015</v>
      </c>
      <c r="G21" s="38">
        <f>SUM(G6:G20)</f>
        <v>13555.827099999999</v>
      </c>
      <c r="H21" s="54">
        <f>SUM(H6:H20)</f>
        <v>15998.458100000002</v>
      </c>
      <c r="I21" s="16">
        <f t="shared" si="16"/>
        <v>1.1801904805941352</v>
      </c>
      <c r="J21" s="63">
        <f t="shared" si="17"/>
        <v>2442.631000000003</v>
      </c>
      <c r="K21" s="38">
        <f t="shared" si="18"/>
        <v>2616.038599999998</v>
      </c>
      <c r="L21" s="64">
        <f t="shared" si="19"/>
        <v>-120.43960000000152</v>
      </c>
      <c r="M21" s="80">
        <f t="shared" si="6"/>
        <v>0.5611891742556805</v>
      </c>
      <c r="N21" s="81">
        <f t="shared" si="7"/>
        <v>0.535269431318243</v>
      </c>
    </row>
    <row r="22" spans="2:14" ht="15.75">
      <c r="B22" s="22" t="s">
        <v>35</v>
      </c>
      <c r="C22" s="42">
        <v>1389.9768</v>
      </c>
      <c r="D22" s="43">
        <v>1782.9697</v>
      </c>
      <c r="E22" s="10">
        <f>D22/C22</f>
        <v>1.2827334240398833</v>
      </c>
      <c r="F22" s="56">
        <f t="shared" si="15"/>
        <v>392.9929000000002</v>
      </c>
      <c r="G22" s="42">
        <v>611.7061</v>
      </c>
      <c r="H22" s="43">
        <v>941.9598</v>
      </c>
      <c r="I22" s="10">
        <f>H22/G22</f>
        <v>1.5398894992219303</v>
      </c>
      <c r="J22" s="56">
        <f t="shared" si="17"/>
        <v>330.2537</v>
      </c>
      <c r="K22" s="42">
        <f t="shared" si="18"/>
        <v>841.0099000000001</v>
      </c>
      <c r="L22" s="66">
        <f t="shared" si="19"/>
        <v>62.73920000000021</v>
      </c>
      <c r="M22" s="82">
        <f t="shared" si="6"/>
        <v>0.05375290612428422</v>
      </c>
      <c r="N22" s="83">
        <f t="shared" si="7"/>
        <v>0.03151568003110536</v>
      </c>
    </row>
    <row r="23" spans="2:14" ht="15.75">
      <c r="B23" s="22" t="s">
        <v>32</v>
      </c>
      <c r="C23" s="42">
        <v>1375.6789</v>
      </c>
      <c r="D23" s="43">
        <v>1705.527</v>
      </c>
      <c r="E23" s="10">
        <f t="shared" si="14"/>
        <v>1.2397711413615489</v>
      </c>
      <c r="F23" s="56">
        <f t="shared" si="15"/>
        <v>329.84809999999993</v>
      </c>
      <c r="G23" s="42">
        <v>911.5418</v>
      </c>
      <c r="H23" s="43">
        <v>1169.247</v>
      </c>
      <c r="I23" s="10">
        <f t="shared" si="16"/>
        <v>1.2827135299774515</v>
      </c>
      <c r="J23" s="56">
        <f t="shared" si="17"/>
        <v>257.7052000000001</v>
      </c>
      <c r="K23" s="42">
        <f t="shared" si="18"/>
        <v>536.28</v>
      </c>
      <c r="L23" s="66">
        <f t="shared" si="19"/>
        <v>72.14289999999983</v>
      </c>
      <c r="M23" s="76">
        <f t="shared" si="6"/>
        <v>0.05141816640149975</v>
      </c>
      <c r="N23" s="77">
        <f t="shared" si="7"/>
        <v>0.0391201560080694</v>
      </c>
    </row>
    <row r="24" spans="2:14" ht="15.75">
      <c r="B24" s="25" t="s">
        <v>23</v>
      </c>
      <c r="C24" s="40">
        <v>1008.8487</v>
      </c>
      <c r="D24" s="41">
        <v>1323.6107</v>
      </c>
      <c r="E24" s="11">
        <f>D24/C24</f>
        <v>1.3120011950255772</v>
      </c>
      <c r="F24" s="55">
        <f t="shared" si="15"/>
        <v>314.76199999999994</v>
      </c>
      <c r="G24" s="40">
        <v>978.4578</v>
      </c>
      <c r="H24" s="41">
        <v>1330.0756</v>
      </c>
      <c r="I24" s="11">
        <f>H24/G24</f>
        <v>1.3593591874887194</v>
      </c>
      <c r="J24" s="55">
        <f t="shared" si="17"/>
        <v>351.6177999999999</v>
      </c>
      <c r="K24" s="40">
        <f t="shared" si="18"/>
        <v>-6.464899999999943</v>
      </c>
      <c r="L24" s="65">
        <f t="shared" si="19"/>
        <v>-36.85579999999993</v>
      </c>
      <c r="M24" s="76">
        <f t="shared" si="6"/>
        <v>0.03990416758187092</v>
      </c>
      <c r="N24" s="77">
        <f t="shared" si="7"/>
        <v>0.04450108914072605</v>
      </c>
    </row>
    <row r="25" spans="2:14" ht="15.75">
      <c r="B25" s="22" t="s">
        <v>31</v>
      </c>
      <c r="C25" s="42">
        <v>937.7573</v>
      </c>
      <c r="D25" s="43">
        <v>1215.5057</v>
      </c>
      <c r="E25" s="10">
        <f t="shared" si="14"/>
        <v>1.2961836714041042</v>
      </c>
      <c r="F25" s="56">
        <f t="shared" si="15"/>
        <v>277.74839999999995</v>
      </c>
      <c r="G25" s="42">
        <v>825.4507</v>
      </c>
      <c r="H25" s="43">
        <v>961.4681</v>
      </c>
      <c r="I25" s="10">
        <f t="shared" si="16"/>
        <v>1.1647795561866991</v>
      </c>
      <c r="J25" s="56">
        <f t="shared" si="17"/>
        <v>136.01740000000007</v>
      </c>
      <c r="K25" s="42">
        <f t="shared" si="18"/>
        <v>254.03759999999988</v>
      </c>
      <c r="L25" s="66">
        <f t="shared" si="19"/>
        <v>141.73099999999988</v>
      </c>
      <c r="M25" s="76">
        <f t="shared" si="6"/>
        <v>0.03664502194604449</v>
      </c>
      <c r="N25" s="77">
        <f t="shared" si="7"/>
        <v>0.032168380221443436</v>
      </c>
    </row>
    <row r="26" spans="2:14" ht="15.75">
      <c r="B26" s="22" t="s">
        <v>24</v>
      </c>
      <c r="C26" s="42">
        <v>289.6809</v>
      </c>
      <c r="D26" s="43">
        <v>370.4341</v>
      </c>
      <c r="E26" s="10">
        <f t="shared" si="14"/>
        <v>1.278766049125089</v>
      </c>
      <c r="F26" s="56">
        <f t="shared" si="15"/>
        <v>80.75319999999999</v>
      </c>
      <c r="G26" s="42">
        <v>241.5518</v>
      </c>
      <c r="H26" s="43">
        <v>310.8611</v>
      </c>
      <c r="I26" s="10">
        <f t="shared" si="16"/>
        <v>1.2869334859024029</v>
      </c>
      <c r="J26" s="56">
        <f t="shared" si="17"/>
        <v>69.30930000000004</v>
      </c>
      <c r="K26" s="42">
        <f t="shared" si="18"/>
        <v>59.57299999999998</v>
      </c>
      <c r="L26" s="66">
        <f t="shared" si="19"/>
        <v>11.443899999999957</v>
      </c>
      <c r="M26" s="76">
        <f t="shared" si="6"/>
        <v>0.011167833868704393</v>
      </c>
      <c r="N26" s="77">
        <f t="shared" si="7"/>
        <v>0.010400655061625186</v>
      </c>
    </row>
    <row r="27" spans="2:14" ht="15.75">
      <c r="B27" s="28" t="s">
        <v>36</v>
      </c>
      <c r="C27" s="42">
        <v>213.4613</v>
      </c>
      <c r="D27" s="43">
        <v>282.6575</v>
      </c>
      <c r="E27" s="10">
        <f t="shared" si="14"/>
        <v>1.3241627405061247</v>
      </c>
      <c r="F27" s="56">
        <f t="shared" si="15"/>
        <v>69.19620000000003</v>
      </c>
      <c r="G27" s="42">
        <v>54.4533</v>
      </c>
      <c r="H27" s="43">
        <v>83.0921</v>
      </c>
      <c r="I27" s="10">
        <f t="shared" si="16"/>
        <v>1.5259332308602052</v>
      </c>
      <c r="J27" s="56">
        <f t="shared" si="17"/>
        <v>28.638800000000003</v>
      </c>
      <c r="K27" s="42">
        <f t="shared" si="18"/>
        <v>199.5654</v>
      </c>
      <c r="L27" s="66">
        <f t="shared" si="19"/>
        <v>40.55740000000003</v>
      </c>
      <c r="M27" s="76">
        <f t="shared" si="6"/>
        <v>0.008521548101925045</v>
      </c>
      <c r="N27" s="77">
        <f t="shared" si="7"/>
        <v>0.002780059230460376</v>
      </c>
    </row>
    <row r="28" spans="2:14" ht="15.75">
      <c r="B28" s="26" t="s">
        <v>26</v>
      </c>
      <c r="C28" s="44">
        <v>58.0796</v>
      </c>
      <c r="D28" s="45">
        <v>73.8028</v>
      </c>
      <c r="E28" s="10">
        <f aca="true" t="shared" si="20" ref="E28:E34">D28/C28</f>
        <v>1.270718117893374</v>
      </c>
      <c r="F28" s="56">
        <f t="shared" si="15"/>
        <v>15.723200000000006</v>
      </c>
      <c r="G28" s="44">
        <v>18.9088</v>
      </c>
      <c r="H28" s="45">
        <v>28.7259</v>
      </c>
      <c r="I28" s="12">
        <f aca="true" t="shared" si="21" ref="I28:I34">H28/G28</f>
        <v>1.5191815451006938</v>
      </c>
      <c r="J28" s="56">
        <f t="shared" si="17"/>
        <v>9.8171</v>
      </c>
      <c r="K28" s="42">
        <f t="shared" si="18"/>
        <v>45.07690000000001</v>
      </c>
      <c r="L28" s="67">
        <f t="shared" si="19"/>
        <v>5.906100000000006</v>
      </c>
      <c r="M28" s="76">
        <f t="shared" si="6"/>
        <v>0.00222500414903816</v>
      </c>
      <c r="N28" s="77">
        <f t="shared" si="7"/>
        <v>0.0009610986296926147</v>
      </c>
    </row>
    <row r="29" spans="2:14" ht="15.75">
      <c r="B29" s="26" t="s">
        <v>27</v>
      </c>
      <c r="C29" s="44">
        <v>20.4138</v>
      </c>
      <c r="D29" s="45">
        <v>51.9952</v>
      </c>
      <c r="E29" s="10">
        <f>D29/C29</f>
        <v>2.5470613016684793</v>
      </c>
      <c r="F29" s="56">
        <f>D29-C29</f>
        <v>31.5814</v>
      </c>
      <c r="G29" s="44">
        <v>5.4292</v>
      </c>
      <c r="H29" s="45">
        <v>5.6298</v>
      </c>
      <c r="I29" s="12">
        <f>H29/G29</f>
        <v>1.0369483533485597</v>
      </c>
      <c r="J29" s="56">
        <f>H29-G29</f>
        <v>0.20060000000000056</v>
      </c>
      <c r="K29" s="42">
        <f>D29-H29</f>
        <v>46.365399999999994</v>
      </c>
      <c r="L29" s="67">
        <f>F29-J29</f>
        <v>31.380799999999997</v>
      </c>
      <c r="M29" s="76">
        <f t="shared" si="6"/>
        <v>0.001567549411811868</v>
      </c>
      <c r="N29" s="77">
        <f t="shared" si="7"/>
        <v>0.00018835939223639585</v>
      </c>
    </row>
    <row r="30" spans="2:14" ht="15.75">
      <c r="B30" s="26" t="s">
        <v>25</v>
      </c>
      <c r="C30" s="44">
        <v>46.8999</v>
      </c>
      <c r="D30" s="45">
        <v>51.7819</v>
      </c>
      <c r="E30" s="10">
        <f>D30/C30</f>
        <v>1.1040940385800395</v>
      </c>
      <c r="F30" s="56">
        <f t="shared" si="15"/>
        <v>4.881999999999998</v>
      </c>
      <c r="G30" s="44">
        <v>5.6893</v>
      </c>
      <c r="H30" s="45">
        <v>6.699</v>
      </c>
      <c r="I30" s="12">
        <f>H30/G30</f>
        <v>1.1774735028913925</v>
      </c>
      <c r="J30" s="56">
        <f t="shared" si="17"/>
        <v>1.0096999999999996</v>
      </c>
      <c r="K30" s="42">
        <f t="shared" si="18"/>
        <v>45.0829</v>
      </c>
      <c r="L30" s="67">
        <f t="shared" si="19"/>
        <v>3.8722999999999983</v>
      </c>
      <c r="M30" s="76">
        <f t="shared" si="6"/>
        <v>0.0015611188511151215</v>
      </c>
      <c r="N30" s="77">
        <f t="shared" si="7"/>
        <v>0.00022413221936687193</v>
      </c>
    </row>
    <row r="31" spans="2:14" ht="15.75">
      <c r="B31" s="27" t="s">
        <v>29</v>
      </c>
      <c r="C31" s="46">
        <v>9.7285</v>
      </c>
      <c r="D31" s="47">
        <v>15.2777</v>
      </c>
      <c r="E31" s="13">
        <f t="shared" si="20"/>
        <v>1.570406537492933</v>
      </c>
      <c r="F31" s="57">
        <f t="shared" si="15"/>
        <v>5.549199999999999</v>
      </c>
      <c r="G31" s="46">
        <v>24.3232</v>
      </c>
      <c r="H31" s="47">
        <v>20.7757</v>
      </c>
      <c r="I31" s="14">
        <f t="shared" si="21"/>
        <v>0.8541515918958033</v>
      </c>
      <c r="J31" s="57">
        <f t="shared" si="17"/>
        <v>-3.5474999999999994</v>
      </c>
      <c r="K31" s="68">
        <f t="shared" si="18"/>
        <v>-5.498000000000001</v>
      </c>
      <c r="L31" s="69">
        <f t="shared" si="19"/>
        <v>9.096699999999998</v>
      </c>
      <c r="M31" s="76">
        <f t="shared" si="6"/>
        <v>0.000460591547851305</v>
      </c>
      <c r="N31" s="77">
        <f t="shared" si="7"/>
        <v>0.0006951043065980477</v>
      </c>
    </row>
    <row r="32" spans="2:14" ht="16.5" thickBot="1">
      <c r="B32" s="26" t="s">
        <v>28</v>
      </c>
      <c r="C32" s="46">
        <v>4.6707</v>
      </c>
      <c r="D32" s="47">
        <v>5.6958</v>
      </c>
      <c r="E32" s="10">
        <f t="shared" si="20"/>
        <v>1.2194745969554885</v>
      </c>
      <c r="F32" s="56">
        <f t="shared" si="15"/>
        <v>1.0251000000000001</v>
      </c>
      <c r="G32" s="46">
        <v>6.1683</v>
      </c>
      <c r="H32" s="47">
        <v>6.3614</v>
      </c>
      <c r="I32" s="12">
        <f t="shared" si="21"/>
        <v>1.031305221860156</v>
      </c>
      <c r="J32" s="56">
        <f t="shared" si="17"/>
        <v>0.19309999999999938</v>
      </c>
      <c r="K32" s="42">
        <f t="shared" si="18"/>
        <v>-0.6655999999999995</v>
      </c>
      <c r="L32" s="67">
        <f t="shared" si="19"/>
        <v>0.8320000000000007</v>
      </c>
      <c r="M32" s="78">
        <f t="shared" si="6"/>
        <v>0.00017171677269821133</v>
      </c>
      <c r="N32" s="79">
        <f t="shared" si="7"/>
        <v>0.00021283694585466772</v>
      </c>
    </row>
    <row r="33" spans="2:14" ht="17.25" customHeight="1" thickBot="1" thickTop="1">
      <c r="B33" s="23" t="s">
        <v>30</v>
      </c>
      <c r="C33" s="72">
        <f>C24+C23+C25+C22+C26+C27+C28+C29+C30+C31+C32</f>
        <v>5355.196400000002</v>
      </c>
      <c r="D33" s="73">
        <f>D24+D23+D25+D22+D26+D27+D28+D29+D30+D31+D32</f>
        <v>6879.258100000002</v>
      </c>
      <c r="E33" s="17">
        <f t="shared" si="20"/>
        <v>1.284594921672714</v>
      </c>
      <c r="F33" s="58">
        <f t="shared" si="15"/>
        <v>1524.0617000000002</v>
      </c>
      <c r="G33" s="48">
        <f>G24+G23+G25+G22+G26+G27+G28+G29+G30+G31+G32</f>
        <v>3683.6803</v>
      </c>
      <c r="H33" s="48">
        <f>H24+H23+H25+H22+H26+H27+H28+H29+H30+H31+H32</f>
        <v>4864.8955</v>
      </c>
      <c r="I33" s="17">
        <f t="shared" si="21"/>
        <v>1.320661703459988</v>
      </c>
      <c r="J33" s="58">
        <f t="shared" si="17"/>
        <v>1181.2151999999996</v>
      </c>
      <c r="K33" s="70">
        <f t="shared" si="18"/>
        <v>2014.3626000000022</v>
      </c>
      <c r="L33" s="58">
        <f t="shared" si="19"/>
        <v>342.84650000000056</v>
      </c>
      <c r="M33" s="84">
        <f t="shared" si="6"/>
        <v>0.20739562475684353</v>
      </c>
      <c r="N33" s="85">
        <f t="shared" si="7"/>
        <v>0.1627675511871784</v>
      </c>
    </row>
    <row r="34" spans="2:14" ht="18.75" customHeight="1" thickBot="1" thickTop="1">
      <c r="B34" s="24" t="s">
        <v>37</v>
      </c>
      <c r="C34" s="49">
        <f>C21+C33</f>
        <v>21647.5017</v>
      </c>
      <c r="D34" s="50">
        <f>D21+D33</f>
        <v>25493.754800000002</v>
      </c>
      <c r="E34" s="15">
        <f t="shared" si="20"/>
        <v>1.177676535301993</v>
      </c>
      <c r="F34" s="59">
        <f t="shared" si="15"/>
        <v>3846.2531000000017</v>
      </c>
      <c r="G34" s="49">
        <f>G21+G33</f>
        <v>17239.5074</v>
      </c>
      <c r="H34" s="50">
        <f>H21+H33</f>
        <v>20863.353600000002</v>
      </c>
      <c r="I34" s="15">
        <f t="shared" si="21"/>
        <v>1.2102059018229259</v>
      </c>
      <c r="J34" s="59">
        <f t="shared" si="17"/>
        <v>3623.8462000000036</v>
      </c>
      <c r="K34" s="71">
        <f t="shared" si="18"/>
        <v>4630.4012</v>
      </c>
      <c r="L34" s="59">
        <f t="shared" si="19"/>
        <v>222.40689999999813</v>
      </c>
      <c r="M34" s="86">
        <f t="shared" si="6"/>
        <v>0.7685847990125241</v>
      </c>
      <c r="N34" s="87">
        <f t="shared" si="7"/>
        <v>0.6980369825054213</v>
      </c>
    </row>
    <row r="35" ht="16.5" thickTop="1">
      <c r="B35" s="29" t="s">
        <v>38</v>
      </c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2010-09-07T07:14:36Z</cp:lastPrinted>
  <dcterms:created xsi:type="dcterms:W3CDTF">2000-05-08T09:28:39Z</dcterms:created>
  <dcterms:modified xsi:type="dcterms:W3CDTF">2011-08-03T09:35:05Z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