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<sst xmlns="http://schemas.openxmlformats.org/spreadsheetml/2006/main" count="45" uniqueCount="42">
  <si>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KIVITEL</t>
  </si>
  <si>
    <t>Változás</t>
  </si>
  <si>
    <t>BEHOZATAL</t>
  </si>
  <si>
    <t>EGYENLEG</t>
  </si>
  <si>
    <t>ORSZÁG</t>
  </si>
  <si>
    <t>Németország</t>
  </si>
  <si>
    <t>Ausztria</t>
  </si>
  <si>
    <t>Olaszország</t>
  </si>
  <si>
    <t>Hollandia</t>
  </si>
  <si>
    <t>Franciaország</t>
  </si>
  <si>
    <t>Belgium</t>
  </si>
  <si>
    <t>Spanyolország</t>
  </si>
  <si>
    <t>Svédország</t>
  </si>
  <si>
    <t>Finnország</t>
  </si>
  <si>
    <t>Dánia</t>
  </si>
  <si>
    <t>Portugália</t>
  </si>
  <si>
    <t>Görögország</t>
  </si>
  <si>
    <t>Írország</t>
  </si>
  <si>
    <t>Luxemburg</t>
  </si>
  <si>
    <t>M.e.: MEUR</t>
  </si>
  <si>
    <t xml:space="preserve">Index </t>
  </si>
  <si>
    <t>EU 15</t>
  </si>
  <si>
    <t xml:space="preserve">   Szlovénia</t>
  </si>
  <si>
    <t xml:space="preserve">   Lettország</t>
  </si>
  <si>
    <t xml:space="preserve">   Litvánia</t>
  </si>
  <si>
    <t xml:space="preserve">   Észtország</t>
  </si>
  <si>
    <t xml:space="preserve">   Málta</t>
  </si>
  <si>
    <t xml:space="preserve">   Ciprus</t>
  </si>
  <si>
    <t xml:space="preserve">   új EU tagok</t>
  </si>
  <si>
    <t xml:space="preserve">   Szlovákia</t>
  </si>
  <si>
    <t>kivitelből</t>
  </si>
  <si>
    <t>behozatalból</t>
  </si>
  <si>
    <t xml:space="preserve">   Bulgária</t>
  </si>
  <si>
    <t>EU 27</t>
  </si>
  <si>
    <t>Forrás: KSH</t>
  </si>
  <si>
    <t>(2011. évi exportunk csökkenő sorrendjében)</t>
  </si>
  <si>
    <r>
      <t xml:space="preserve">RÉSZESEDÉS </t>
    </r>
    <r>
      <rPr>
        <sz val="10"/>
        <rFont val="Arial CE"/>
        <family val="0"/>
      </rPr>
      <t>az összes 2011. évi</t>
    </r>
  </si>
  <si>
    <t xml:space="preserve">   Csehország</t>
  </si>
  <si>
    <t xml:space="preserve">   Lengyelország</t>
  </si>
  <si>
    <t xml:space="preserve">   Románia</t>
  </si>
  <si>
    <t>Nagy Britannia</t>
  </si>
  <si>
    <t xml:space="preserve"> Külkereskedelmi forgalmunk az EU tagállamokkal  I-XII. hó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</si>
</sst>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0.0%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-40E]yyyy\.\ mmmm\ d\."/>
  </numFmts>
  <fonts count="29">
    <font>
      <sz val="10"/>
      <name val="Arial CE"/>
      <family val="0"/>
    </font>
    <font>
      <sz val="12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name val="Times New Roman CE"/>
      <family val="1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 style="thin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 style="thick"/>
      <top style="thick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 style="thin"/>
      <right style="thick"/>
      <top style="medium"/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7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0" fillId="17" borderId="7" applyNumberFormat="0" applyFont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2" fillId="4" borderId="0" applyNumberFormat="0" applyBorder="0" applyAlignment="0" applyProtection="0"/>
    <xf numFmtId="0" fontId="23" fillId="22" borderId="8" applyNumberFormat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23" borderId="0" applyNumberFormat="0" applyBorder="0" applyAlignment="0" applyProtection="0"/>
    <xf numFmtId="0" fontId="28" fillId="22" borderId="1" applyNumberFormat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6" fontId="1" fillId="0" borderId="15" xfId="62" applyNumberFormat="1" applyFont="1" applyBorder="1" applyAlignment="1">
      <alignment horizontal="right"/>
    </xf>
    <xf numFmtId="166" fontId="1" fillId="0" borderId="16" xfId="62" applyNumberFormat="1" applyFont="1" applyBorder="1" applyAlignment="1">
      <alignment horizontal="right"/>
    </xf>
    <xf numFmtId="166" fontId="1" fillId="0" borderId="17" xfId="62" applyNumberFormat="1" applyFont="1" applyBorder="1" applyAlignment="1">
      <alignment horizontal="right"/>
    </xf>
    <xf numFmtId="166" fontId="1" fillId="0" borderId="15" xfId="62" applyNumberFormat="1" applyFont="1" applyBorder="1" applyAlignment="1">
      <alignment/>
    </xf>
    <xf numFmtId="166" fontId="1" fillId="0" borderId="16" xfId="62" applyNumberFormat="1" applyFont="1" applyBorder="1" applyAlignment="1">
      <alignment/>
    </xf>
    <xf numFmtId="166" fontId="5" fillId="0" borderId="15" xfId="62" applyNumberFormat="1" applyFont="1" applyBorder="1" applyAlignment="1">
      <alignment/>
    </xf>
    <xf numFmtId="166" fontId="1" fillId="0" borderId="17" xfId="62" applyNumberFormat="1" applyFont="1" applyBorder="1" applyAlignment="1">
      <alignment/>
    </xf>
    <xf numFmtId="166" fontId="5" fillId="0" borderId="17" xfId="62" applyNumberFormat="1" applyFont="1" applyBorder="1" applyAlignment="1">
      <alignment/>
    </xf>
    <xf numFmtId="166" fontId="6" fillId="0" borderId="18" xfId="62" applyNumberFormat="1" applyFont="1" applyBorder="1" applyAlignment="1">
      <alignment/>
    </xf>
    <xf numFmtId="166" fontId="7" fillId="0" borderId="18" xfId="62" applyNumberFormat="1" applyFont="1" applyBorder="1" applyAlignment="1">
      <alignment/>
    </xf>
    <xf numFmtId="0" fontId="1" fillId="0" borderId="19" xfId="0" applyFont="1" applyBorder="1" applyAlignment="1">
      <alignment horizontal="left" indent="1"/>
    </xf>
    <xf numFmtId="0" fontId="1" fillId="0" borderId="20" xfId="0" applyFont="1" applyBorder="1" applyAlignment="1">
      <alignment horizontal="left" indent="1"/>
    </xf>
    <xf numFmtId="0" fontId="1" fillId="0" borderId="21" xfId="0" applyFont="1" applyBorder="1" applyAlignment="1">
      <alignment horizontal="left" indent="1"/>
    </xf>
    <xf numFmtId="0" fontId="1" fillId="0" borderId="20" xfId="0" applyFont="1" applyBorder="1" applyAlignment="1">
      <alignment horizontal="left"/>
    </xf>
    <xf numFmtId="0" fontId="8" fillId="0" borderId="22" xfId="0" applyFont="1" applyFill="1" applyBorder="1" applyAlignment="1">
      <alignment/>
    </xf>
    <xf numFmtId="0" fontId="4" fillId="0" borderId="22" xfId="0" applyFont="1" applyBorder="1" applyAlignment="1">
      <alignment/>
    </xf>
    <xf numFmtId="0" fontId="1" fillId="0" borderId="20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20" xfId="0" applyFont="1" applyBorder="1" applyAlignment="1">
      <alignment/>
    </xf>
    <xf numFmtId="165" fontId="1" fillId="0" borderId="24" xfId="0" applyNumberFormat="1" applyFont="1" applyBorder="1" applyAlignment="1">
      <alignment horizontal="right"/>
    </xf>
    <xf numFmtId="165" fontId="1" fillId="0" borderId="16" xfId="0" applyNumberFormat="1" applyFont="1" applyBorder="1" applyAlignment="1">
      <alignment horizontal="right"/>
    </xf>
    <xf numFmtId="165" fontId="1" fillId="0" borderId="25" xfId="0" applyNumberFormat="1" applyFont="1" applyBorder="1" applyAlignment="1">
      <alignment horizontal="right"/>
    </xf>
    <xf numFmtId="165" fontId="1" fillId="0" borderId="15" xfId="0" applyNumberFormat="1" applyFont="1" applyBorder="1" applyAlignment="1">
      <alignment horizontal="right"/>
    </xf>
    <xf numFmtId="165" fontId="1" fillId="0" borderId="26" xfId="0" applyNumberFormat="1" applyFont="1" applyBorder="1" applyAlignment="1">
      <alignment horizontal="right"/>
    </xf>
    <xf numFmtId="165" fontId="1" fillId="0" borderId="17" xfId="0" applyNumberFormat="1" applyFont="1" applyBorder="1" applyAlignment="1">
      <alignment horizontal="right"/>
    </xf>
    <xf numFmtId="165" fontId="1" fillId="0" borderId="24" xfId="0" applyNumberFormat="1" applyFont="1" applyBorder="1" applyAlignment="1">
      <alignment/>
    </xf>
    <xf numFmtId="165" fontId="1" fillId="0" borderId="27" xfId="0" applyNumberFormat="1" applyFont="1" applyBorder="1" applyAlignment="1">
      <alignment/>
    </xf>
    <xf numFmtId="165" fontId="1" fillId="0" borderId="25" xfId="0" applyNumberFormat="1" applyFont="1" applyBorder="1" applyAlignment="1">
      <alignment/>
    </xf>
    <xf numFmtId="165" fontId="1" fillId="0" borderId="28" xfId="0" applyNumberFormat="1" applyFont="1" applyBorder="1" applyAlignment="1">
      <alignment/>
    </xf>
    <xf numFmtId="165" fontId="5" fillId="0" borderId="25" xfId="0" applyNumberFormat="1" applyFont="1" applyBorder="1" applyAlignment="1">
      <alignment/>
    </xf>
    <xf numFmtId="165" fontId="5" fillId="0" borderId="15" xfId="0" applyNumberFormat="1" applyFont="1" applyBorder="1" applyAlignment="1">
      <alignment/>
    </xf>
    <xf numFmtId="165" fontId="5" fillId="0" borderId="26" xfId="0" applyNumberFormat="1" applyFont="1" applyBorder="1" applyAlignment="1">
      <alignment/>
    </xf>
    <xf numFmtId="165" fontId="5" fillId="0" borderId="17" xfId="0" applyNumberFormat="1" applyFont="1" applyBorder="1" applyAlignment="1">
      <alignment/>
    </xf>
    <xf numFmtId="165" fontId="7" fillId="0" borderId="29" xfId="0" applyNumberFormat="1" applyFont="1" applyBorder="1" applyAlignment="1">
      <alignment/>
    </xf>
    <xf numFmtId="165" fontId="6" fillId="0" borderId="29" xfId="0" applyNumberFormat="1" applyFont="1" applyBorder="1" applyAlignment="1">
      <alignment/>
    </xf>
    <xf numFmtId="165" fontId="6" fillId="0" borderId="18" xfId="0" applyNumberFormat="1" applyFont="1" applyBorder="1" applyAlignment="1">
      <alignment/>
    </xf>
    <xf numFmtId="165" fontId="1" fillId="0" borderId="30" xfId="0" applyNumberFormat="1" applyFont="1" applyBorder="1" applyAlignment="1">
      <alignment horizontal="right"/>
    </xf>
    <xf numFmtId="165" fontId="1" fillId="0" borderId="31" xfId="0" applyNumberFormat="1" applyFont="1" applyBorder="1" applyAlignment="1">
      <alignment horizontal="right"/>
    </xf>
    <xf numFmtId="165" fontId="1" fillId="0" borderId="32" xfId="0" applyNumberFormat="1" applyFont="1" applyBorder="1" applyAlignment="1">
      <alignment horizontal="right"/>
    </xf>
    <xf numFmtId="165" fontId="1" fillId="0" borderId="33" xfId="0" applyNumberFormat="1" applyFont="1" applyBorder="1" applyAlignment="1">
      <alignment/>
    </xf>
    <xf numFmtId="165" fontId="1" fillId="0" borderId="34" xfId="0" applyNumberFormat="1" applyFont="1" applyBorder="1" applyAlignment="1">
      <alignment/>
    </xf>
    <xf numFmtId="165" fontId="1" fillId="0" borderId="35" xfId="0" applyNumberFormat="1" applyFont="1" applyBorder="1" applyAlignment="1">
      <alignment/>
    </xf>
    <xf numFmtId="165" fontId="7" fillId="0" borderId="36" xfId="0" applyNumberFormat="1" applyFont="1" applyBorder="1" applyAlignment="1">
      <alignment/>
    </xf>
    <xf numFmtId="165" fontId="6" fillId="0" borderId="36" xfId="0" applyNumberFormat="1" applyFont="1" applyBorder="1" applyAlignment="1">
      <alignment/>
    </xf>
    <xf numFmtId="165" fontId="1" fillId="0" borderId="37" xfId="0" applyNumberFormat="1" applyFont="1" applyBorder="1" applyAlignment="1">
      <alignment horizontal="right"/>
    </xf>
    <xf numFmtId="165" fontId="1" fillId="0" borderId="38" xfId="0" applyNumberFormat="1" applyFont="1" applyBorder="1" applyAlignment="1">
      <alignment horizontal="right"/>
    </xf>
    <xf numFmtId="165" fontId="1" fillId="0" borderId="39" xfId="0" applyNumberFormat="1" applyFont="1" applyBorder="1" applyAlignment="1">
      <alignment horizontal="right"/>
    </xf>
    <xf numFmtId="165" fontId="1" fillId="0" borderId="37" xfId="0" applyNumberFormat="1" applyFont="1" applyBorder="1" applyAlignment="1">
      <alignment/>
    </xf>
    <xf numFmtId="165" fontId="1" fillId="0" borderId="38" xfId="0" applyNumberFormat="1" applyFont="1" applyBorder="1" applyAlignment="1">
      <alignment/>
    </xf>
    <xf numFmtId="165" fontId="5" fillId="0" borderId="38" xfId="0" applyNumberFormat="1" applyFont="1" applyBorder="1" applyAlignment="1">
      <alignment/>
    </xf>
    <xf numFmtId="165" fontId="1" fillId="0" borderId="26" xfId="0" applyNumberFormat="1" applyFont="1" applyBorder="1" applyAlignment="1">
      <alignment/>
    </xf>
    <xf numFmtId="165" fontId="5" fillId="0" borderId="39" xfId="0" applyNumberFormat="1" applyFont="1" applyBorder="1" applyAlignment="1">
      <alignment/>
    </xf>
    <xf numFmtId="165" fontId="7" fillId="0" borderId="40" xfId="0" applyNumberFormat="1" applyFont="1" applyBorder="1" applyAlignment="1">
      <alignment/>
    </xf>
    <xf numFmtId="165" fontId="6" fillId="0" borderId="40" xfId="0" applyNumberFormat="1" applyFont="1" applyBorder="1" applyAlignment="1">
      <alignment/>
    </xf>
    <xf numFmtId="165" fontId="7" fillId="0" borderId="41" xfId="0" applyNumberFormat="1" applyFont="1" applyBorder="1" applyAlignment="1">
      <alignment/>
    </xf>
    <xf numFmtId="165" fontId="7" fillId="0" borderId="18" xfId="0" applyNumberFormat="1" applyFont="1" applyBorder="1" applyAlignment="1">
      <alignment/>
    </xf>
    <xf numFmtId="0" fontId="1" fillId="0" borderId="23" xfId="0" applyFont="1" applyFill="1" applyBorder="1" applyAlignment="1">
      <alignment horizontal="left" indent="1"/>
    </xf>
    <xf numFmtId="0" fontId="0" fillId="0" borderId="0" xfId="0" applyFill="1" applyAlignment="1">
      <alignment/>
    </xf>
    <xf numFmtId="10" fontId="1" fillId="0" borderId="25" xfId="0" applyNumberFormat="1" applyFont="1" applyFill="1" applyBorder="1" applyAlignment="1">
      <alignment horizontal="right"/>
    </xf>
    <xf numFmtId="10" fontId="1" fillId="0" borderId="38" xfId="0" applyNumberFormat="1" applyFont="1" applyFill="1" applyBorder="1" applyAlignment="1">
      <alignment horizontal="right"/>
    </xf>
    <xf numFmtId="10" fontId="1" fillId="0" borderId="26" xfId="0" applyNumberFormat="1" applyFont="1" applyFill="1" applyBorder="1" applyAlignment="1">
      <alignment horizontal="right"/>
    </xf>
    <xf numFmtId="0" fontId="9" fillId="0" borderId="42" xfId="0" applyFont="1" applyFill="1" applyBorder="1" applyAlignment="1">
      <alignment horizontal="center" wrapText="1"/>
    </xf>
    <xf numFmtId="0" fontId="9" fillId="0" borderId="43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" fillId="0" borderId="4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10" fontId="5" fillId="0" borderId="37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10" fontId="5" fillId="0" borderId="38" xfId="0" applyNumberFormat="1" applyFont="1" applyFill="1" applyBorder="1" applyAlignment="1">
      <alignment/>
    </xf>
    <xf numFmtId="10" fontId="1" fillId="0" borderId="24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10" fontId="3" fillId="0" borderId="29" xfId="0" applyNumberFormat="1" applyFont="1" applyFill="1" applyBorder="1" applyAlignment="1">
      <alignment horizontal="right"/>
    </xf>
    <xf numFmtId="10" fontId="5" fillId="0" borderId="49" xfId="0" applyNumberFormat="1" applyFont="1" applyFill="1" applyBorder="1" applyAlignment="1">
      <alignment/>
    </xf>
    <xf numFmtId="0" fontId="1" fillId="0" borderId="50" xfId="0" applyFont="1" applyBorder="1" applyAlignment="1">
      <alignment horizontal="left"/>
    </xf>
    <xf numFmtId="10" fontId="1" fillId="0" borderId="37" xfId="0" applyNumberFormat="1" applyFont="1" applyFill="1" applyBorder="1" applyAlignment="1">
      <alignment horizontal="right"/>
    </xf>
    <xf numFmtId="0" fontId="8" fillId="0" borderId="22" xfId="0" applyFont="1" applyBorder="1" applyAlignment="1">
      <alignment horizontal="left" indent="1"/>
    </xf>
    <xf numFmtId="165" fontId="8" fillId="0" borderId="29" xfId="0" applyNumberFormat="1" applyFont="1" applyBorder="1" applyAlignment="1">
      <alignment horizontal="right"/>
    </xf>
    <xf numFmtId="165" fontId="8" fillId="0" borderId="51" xfId="0" applyNumberFormat="1" applyFont="1" applyBorder="1" applyAlignment="1">
      <alignment horizontal="right"/>
    </xf>
    <xf numFmtId="166" fontId="8" fillId="0" borderId="18" xfId="62" applyNumberFormat="1" applyFont="1" applyBorder="1" applyAlignment="1">
      <alignment horizontal="right"/>
    </xf>
    <xf numFmtId="165" fontId="8" fillId="0" borderId="40" xfId="0" applyNumberFormat="1" applyFont="1" applyBorder="1" applyAlignment="1">
      <alignment horizontal="right"/>
    </xf>
    <xf numFmtId="165" fontId="8" fillId="0" borderId="52" xfId="0" applyNumberFormat="1" applyFont="1" applyBorder="1" applyAlignment="1">
      <alignment horizontal="right"/>
    </xf>
    <xf numFmtId="165" fontId="8" fillId="0" borderId="36" xfId="0" applyNumberFormat="1" applyFont="1" applyBorder="1" applyAlignment="1">
      <alignment horizontal="right"/>
    </xf>
    <xf numFmtId="10" fontId="8" fillId="0" borderId="36" xfId="0" applyNumberFormat="1" applyFont="1" applyFill="1" applyBorder="1" applyAlignment="1">
      <alignment horizontal="right"/>
    </xf>
    <xf numFmtId="0" fontId="1" fillId="0" borderId="21" xfId="0" applyFont="1" applyFill="1" applyBorder="1" applyAlignment="1">
      <alignment horizontal="left"/>
    </xf>
    <xf numFmtId="10" fontId="1" fillId="0" borderId="49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165" fontId="7" fillId="0" borderId="51" xfId="0" applyNumberFormat="1" applyFont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H13" sqref="H13"/>
    </sheetView>
  </sheetViews>
  <sheetFormatPr defaultColWidth="9.00390625" defaultRowHeight="12.75"/>
  <cols>
    <col min="1" max="1" width="0.12890625" style="1" customWidth="1"/>
    <col min="2" max="2" width="15.125" style="0" customWidth="1"/>
    <col min="3" max="3" width="9.25390625" style="0" customWidth="1"/>
    <col min="4" max="4" width="9.375" style="0" customWidth="1"/>
    <col min="5" max="5" width="8.125" style="0" customWidth="1"/>
    <col min="6" max="6" width="9.375" style="0" customWidth="1"/>
    <col min="7" max="7" width="9.625" style="0" customWidth="1"/>
    <col min="8" max="8" width="10.125" style="0" bestFit="1" customWidth="1"/>
    <col min="9" max="9" width="9.00390625" style="0" customWidth="1"/>
    <col min="10" max="10" width="10.125" style="0" customWidth="1"/>
    <col min="12" max="12" width="8.75390625" style="0" customWidth="1"/>
    <col min="13" max="13" width="9.125" style="64" customWidth="1"/>
    <col min="14" max="14" width="11.875" style="64" customWidth="1"/>
  </cols>
  <sheetData>
    <row r="1" spans="2:11" ht="18" customHeight="1">
      <c r="B1" s="70" t="s">
        <v>41</v>
      </c>
      <c r="C1" s="70"/>
      <c r="D1" s="70"/>
      <c r="E1" s="70"/>
      <c r="F1" s="70"/>
      <c r="G1" s="70"/>
      <c r="H1" s="70"/>
      <c r="I1" s="70"/>
      <c r="J1" s="70"/>
      <c r="K1" s="1"/>
    </row>
    <row r="2" spans="2:11" ht="12.75" customHeight="1">
      <c r="B2" s="1"/>
      <c r="C2" s="74" t="s">
        <v>35</v>
      </c>
      <c r="D2" s="74"/>
      <c r="E2" s="74"/>
      <c r="F2" s="74"/>
      <c r="G2" s="74"/>
      <c r="H2" s="74"/>
      <c r="I2" s="1"/>
      <c r="J2" s="1"/>
      <c r="K2" s="1"/>
    </row>
    <row r="3" spans="2:12" ht="14.25" customHeight="1" thickBot="1">
      <c r="B3" s="1"/>
      <c r="C3" s="1"/>
      <c r="D3" s="1"/>
      <c r="E3" s="1"/>
      <c r="F3" s="1"/>
      <c r="G3" s="1"/>
      <c r="H3" s="1"/>
      <c r="I3" s="73" t="s">
        <v>19</v>
      </c>
      <c r="J3" s="73"/>
      <c r="K3" s="73"/>
      <c r="L3" s="73"/>
    </row>
    <row r="4" spans="2:14" ht="27.75" customHeight="1" thickBot="1" thickTop="1">
      <c r="B4" s="71" t="s">
        <v>4</v>
      </c>
      <c r="C4" s="77" t="s">
        <v>0</v>
      </c>
      <c r="D4" s="75"/>
      <c r="E4" s="75"/>
      <c r="F4" s="75"/>
      <c r="G4" s="77" t="s">
        <v>2</v>
      </c>
      <c r="H4" s="78"/>
      <c r="I4" s="78"/>
      <c r="J4" s="79"/>
      <c r="K4" s="75" t="s">
        <v>3</v>
      </c>
      <c r="L4" s="76"/>
      <c r="M4" s="68" t="s">
        <v>36</v>
      </c>
      <c r="N4" s="69"/>
    </row>
    <row r="5" spans="2:14" ht="16.5" thickBot="1">
      <c r="B5" s="72"/>
      <c r="C5" s="4">
        <v>2010</v>
      </c>
      <c r="D5" s="4">
        <v>2011</v>
      </c>
      <c r="E5" s="3" t="s">
        <v>20</v>
      </c>
      <c r="F5" s="5" t="s">
        <v>1</v>
      </c>
      <c r="G5" s="2">
        <v>2010</v>
      </c>
      <c r="H5" s="4">
        <v>2011</v>
      </c>
      <c r="I5" s="3" t="s">
        <v>20</v>
      </c>
      <c r="J5" s="6" t="s">
        <v>1</v>
      </c>
      <c r="K5" s="4">
        <v>2011</v>
      </c>
      <c r="L5" s="6" t="s">
        <v>1</v>
      </c>
      <c r="M5" s="85" t="s">
        <v>30</v>
      </c>
      <c r="N5" s="86" t="s">
        <v>31</v>
      </c>
    </row>
    <row r="6" spans="2:14" ht="16.5" thickTop="1">
      <c r="B6" s="17" t="s">
        <v>5</v>
      </c>
      <c r="C6" s="26">
        <v>17943.1484</v>
      </c>
      <c r="D6" s="27">
        <v>20140.5624</v>
      </c>
      <c r="E6" s="8">
        <f aca="true" t="shared" si="0" ref="E6:E12">D6/C6</f>
        <v>1.1224653528474413</v>
      </c>
      <c r="F6" s="43">
        <f aca="true" t="shared" si="1" ref="F6:F13">D6-C6</f>
        <v>2197.4140000000007</v>
      </c>
      <c r="G6" s="26">
        <v>15831.413</v>
      </c>
      <c r="H6" s="27">
        <v>17987.2534</v>
      </c>
      <c r="I6" s="8">
        <f aca="true" t="shared" si="2" ref="I6:I12">H6/G6</f>
        <v>1.1361748569126457</v>
      </c>
      <c r="J6" s="43">
        <f aca="true" t="shared" si="3" ref="J6:J13">H6-G6</f>
        <v>2155.840400000001</v>
      </c>
      <c r="K6" s="26">
        <f aca="true" t="shared" si="4" ref="K6:K13">D6-H6</f>
        <v>2153.3089999999975</v>
      </c>
      <c r="L6" s="51">
        <f aca="true" t="shared" si="5" ref="L6:L13">F6-J6</f>
        <v>41.573599999999715</v>
      </c>
      <c r="M6" s="84">
        <f>D6/79908.6</f>
        <v>0.25204499140267755</v>
      </c>
      <c r="N6" s="80">
        <f>H6/73022.7</f>
        <v>0.24632413482382878</v>
      </c>
    </row>
    <row r="7" spans="2:14" ht="15.75">
      <c r="B7" s="18" t="s">
        <v>6</v>
      </c>
      <c r="C7" s="28">
        <v>3500.6431</v>
      </c>
      <c r="D7" s="29">
        <v>4342.852</v>
      </c>
      <c r="E7" s="8">
        <f t="shared" si="0"/>
        <v>1.240586908159818</v>
      </c>
      <c r="F7" s="43">
        <f t="shared" si="1"/>
        <v>842.2089000000001</v>
      </c>
      <c r="G7" s="28">
        <v>4083.5758</v>
      </c>
      <c r="H7" s="29">
        <v>4534.1574</v>
      </c>
      <c r="I7" s="7">
        <f t="shared" si="2"/>
        <v>1.110339962343787</v>
      </c>
      <c r="J7" s="44">
        <f t="shared" si="3"/>
        <v>450.5816</v>
      </c>
      <c r="K7" s="28">
        <f t="shared" si="4"/>
        <v>-191.3054000000002</v>
      </c>
      <c r="L7" s="52">
        <f t="shared" si="5"/>
        <v>391.6273000000001</v>
      </c>
      <c r="M7" s="65">
        <f aca="true" t="shared" si="6" ref="M7:M34">D7/79908.6</f>
        <v>0.05434774229557269</v>
      </c>
      <c r="N7" s="83">
        <f aca="true" t="shared" si="7" ref="N7:N20">H7/73022.7</f>
        <v>0.06209243700931354</v>
      </c>
    </row>
    <row r="8" spans="2:14" ht="15.75">
      <c r="B8" s="18" t="s">
        <v>7</v>
      </c>
      <c r="C8" s="28">
        <v>3955.3782</v>
      </c>
      <c r="D8" s="29">
        <v>4033.5468</v>
      </c>
      <c r="E8" s="8">
        <f t="shared" si="0"/>
        <v>1.0197626108168367</v>
      </c>
      <c r="F8" s="43">
        <f t="shared" si="1"/>
        <v>78.16859999999997</v>
      </c>
      <c r="G8" s="28">
        <v>2823.3922</v>
      </c>
      <c r="H8" s="29">
        <v>3161.1938</v>
      </c>
      <c r="I8" s="7">
        <f t="shared" si="2"/>
        <v>1.1196438808607605</v>
      </c>
      <c r="J8" s="44">
        <f t="shared" si="3"/>
        <v>337.80160000000024</v>
      </c>
      <c r="K8" s="28">
        <f>D8-H8</f>
        <v>872.3530000000001</v>
      </c>
      <c r="L8" s="52">
        <f t="shared" si="5"/>
        <v>-259.63300000000027</v>
      </c>
      <c r="M8" s="65">
        <f t="shared" si="6"/>
        <v>0.05047700497818758</v>
      </c>
      <c r="N8" s="83">
        <f t="shared" si="7"/>
        <v>0.043290563071483254</v>
      </c>
    </row>
    <row r="9" spans="2:14" ht="15.75">
      <c r="B9" s="18" t="s">
        <v>9</v>
      </c>
      <c r="C9" s="28">
        <v>3576.364</v>
      </c>
      <c r="D9" s="29">
        <v>3833.4263</v>
      </c>
      <c r="E9" s="7">
        <f t="shared" si="0"/>
        <v>1.0718781141964298</v>
      </c>
      <c r="F9" s="44">
        <f t="shared" si="1"/>
        <v>257.06230000000005</v>
      </c>
      <c r="G9" s="28">
        <v>2440.8219</v>
      </c>
      <c r="H9" s="29">
        <v>2722.139</v>
      </c>
      <c r="I9" s="7">
        <f t="shared" si="2"/>
        <v>1.1152550704334472</v>
      </c>
      <c r="J9" s="44">
        <f t="shared" si="3"/>
        <v>281.3171000000002</v>
      </c>
      <c r="K9" s="28">
        <f t="shared" si="4"/>
        <v>1111.2873</v>
      </c>
      <c r="L9" s="52">
        <f t="shared" si="5"/>
        <v>-24.25480000000016</v>
      </c>
      <c r="M9" s="65">
        <f t="shared" si="6"/>
        <v>0.047972637488330416</v>
      </c>
      <c r="N9" s="83">
        <f t="shared" si="7"/>
        <v>0.03727798342159356</v>
      </c>
    </row>
    <row r="10" spans="2:14" ht="15.75">
      <c r="B10" s="19" t="s">
        <v>40</v>
      </c>
      <c r="C10" s="28">
        <v>3889.039</v>
      </c>
      <c r="D10" s="29">
        <v>3701.6819</v>
      </c>
      <c r="E10" s="7">
        <f>D10/C10</f>
        <v>0.9518243195812641</v>
      </c>
      <c r="F10" s="44">
        <f t="shared" si="1"/>
        <v>-187.35710000000017</v>
      </c>
      <c r="G10" s="28">
        <v>1239.4277</v>
      </c>
      <c r="H10" s="29">
        <v>1512.8833</v>
      </c>
      <c r="I10" s="7">
        <f>H10/G10</f>
        <v>1.2206305377877225</v>
      </c>
      <c r="J10" s="44">
        <f t="shared" si="3"/>
        <v>273.4556</v>
      </c>
      <c r="K10" s="28">
        <f t="shared" si="4"/>
        <v>2188.7986</v>
      </c>
      <c r="L10" s="52">
        <f t="shared" si="5"/>
        <v>-460.8127000000002</v>
      </c>
      <c r="M10" s="65">
        <f t="shared" si="6"/>
        <v>0.04632394886157434</v>
      </c>
      <c r="N10" s="83">
        <f t="shared" si="7"/>
        <v>0.02071798632480037</v>
      </c>
    </row>
    <row r="11" spans="2:14" ht="15.75">
      <c r="B11" s="19" t="s">
        <v>11</v>
      </c>
      <c r="C11" s="28">
        <v>2271.987</v>
      </c>
      <c r="D11" s="29">
        <v>2172.0753</v>
      </c>
      <c r="E11" s="7">
        <f>D11/C11</f>
        <v>0.9560245283093609</v>
      </c>
      <c r="F11" s="44">
        <f t="shared" si="1"/>
        <v>-99.91170000000011</v>
      </c>
      <c r="G11" s="28">
        <v>828.2368</v>
      </c>
      <c r="H11" s="29">
        <v>851.0994</v>
      </c>
      <c r="I11" s="7">
        <f>H11/G11</f>
        <v>1.0276039412882885</v>
      </c>
      <c r="J11" s="44">
        <f t="shared" si="3"/>
        <v>22.86259999999993</v>
      </c>
      <c r="K11" s="28">
        <f t="shared" si="4"/>
        <v>1320.9759</v>
      </c>
      <c r="L11" s="52">
        <f t="shared" si="5"/>
        <v>-122.77430000000004</v>
      </c>
      <c r="M11" s="65">
        <f t="shared" si="6"/>
        <v>0.027181996681208277</v>
      </c>
      <c r="N11" s="83">
        <f t="shared" si="7"/>
        <v>0.011655271579933364</v>
      </c>
    </row>
    <row r="12" spans="2:14" ht="15.75">
      <c r="B12" s="63" t="s">
        <v>8</v>
      </c>
      <c r="C12" s="28">
        <v>2260.4794</v>
      </c>
      <c r="D12" s="29">
        <v>2046.5456</v>
      </c>
      <c r="E12" s="7">
        <f t="shared" si="0"/>
        <v>0.9053591021444388</v>
      </c>
      <c r="F12" s="44">
        <f t="shared" si="1"/>
        <v>-213.93380000000025</v>
      </c>
      <c r="G12" s="28">
        <v>2979.9179</v>
      </c>
      <c r="H12" s="29">
        <v>3167.2195</v>
      </c>
      <c r="I12" s="7">
        <f t="shared" si="2"/>
        <v>1.0628546175718465</v>
      </c>
      <c r="J12" s="44">
        <f t="shared" si="3"/>
        <v>187.30160000000024</v>
      </c>
      <c r="K12" s="28">
        <f t="shared" si="4"/>
        <v>-1120.6739000000002</v>
      </c>
      <c r="L12" s="52">
        <f t="shared" si="5"/>
        <v>-401.2354000000005</v>
      </c>
      <c r="M12" s="65">
        <f t="shared" si="6"/>
        <v>0.025611080659653652</v>
      </c>
      <c r="N12" s="83">
        <f t="shared" si="7"/>
        <v>0.04337308124733816</v>
      </c>
    </row>
    <row r="13" spans="2:14" ht="15.75">
      <c r="B13" s="19" t="s">
        <v>10</v>
      </c>
      <c r="C13" s="28">
        <v>1074.7392</v>
      </c>
      <c r="D13" s="29">
        <v>1161.7243</v>
      </c>
      <c r="E13" s="7">
        <f aca="true" t="shared" si="8" ref="E13:E19">D13/C13</f>
        <v>1.0809360075449004</v>
      </c>
      <c r="F13" s="44">
        <f t="shared" si="1"/>
        <v>86.9851000000001</v>
      </c>
      <c r="G13" s="28">
        <v>1456.3956</v>
      </c>
      <c r="H13" s="29">
        <v>1558.0013</v>
      </c>
      <c r="I13" s="7">
        <f aca="true" t="shared" si="9" ref="I13:I19">H13/G13</f>
        <v>1.0697651791862046</v>
      </c>
      <c r="J13" s="44">
        <f t="shared" si="3"/>
        <v>101.60569999999984</v>
      </c>
      <c r="K13" s="28">
        <f t="shared" si="4"/>
        <v>-396.2769999999998</v>
      </c>
      <c r="L13" s="52">
        <f t="shared" si="5"/>
        <v>-14.62059999999974</v>
      </c>
      <c r="M13" s="65">
        <f t="shared" si="6"/>
        <v>0.014538163601915188</v>
      </c>
      <c r="N13" s="83">
        <f t="shared" si="7"/>
        <v>0.021335848989423836</v>
      </c>
    </row>
    <row r="14" spans="2:14" ht="15.75">
      <c r="B14" s="19" t="s">
        <v>12</v>
      </c>
      <c r="C14" s="28">
        <v>714.974</v>
      </c>
      <c r="D14" s="29">
        <v>807.6401</v>
      </c>
      <c r="E14" s="7">
        <f t="shared" si="8"/>
        <v>1.129607650068394</v>
      </c>
      <c r="F14" s="44">
        <f aca="true" t="shared" si="10" ref="F14:F19">D14-C14</f>
        <v>92.66609999999991</v>
      </c>
      <c r="G14" s="28">
        <v>600.4855</v>
      </c>
      <c r="H14" s="29">
        <v>867.0142</v>
      </c>
      <c r="I14" s="7">
        <f t="shared" si="9"/>
        <v>1.4438553470483466</v>
      </c>
      <c r="J14" s="44">
        <f aca="true" t="shared" si="11" ref="J14:J19">H14-G14</f>
        <v>266.52869999999996</v>
      </c>
      <c r="K14" s="28">
        <f aca="true" t="shared" si="12" ref="K14:K19">D14-H14</f>
        <v>-59.3741</v>
      </c>
      <c r="L14" s="52">
        <f aca="true" t="shared" si="13" ref="L14:L19">F14-J14</f>
        <v>-173.86260000000004</v>
      </c>
      <c r="M14" s="65">
        <f t="shared" si="6"/>
        <v>0.01010704855297177</v>
      </c>
      <c r="N14" s="83">
        <f t="shared" si="7"/>
        <v>0.01187321476746272</v>
      </c>
    </row>
    <row r="15" spans="2:14" ht="15.75">
      <c r="B15" s="19" t="s">
        <v>14</v>
      </c>
      <c r="C15" s="28">
        <v>471.0433</v>
      </c>
      <c r="D15" s="29">
        <v>530.4121</v>
      </c>
      <c r="E15" s="7">
        <f t="shared" si="8"/>
        <v>1.126036820818808</v>
      </c>
      <c r="F15" s="44">
        <f t="shared" si="10"/>
        <v>59.36880000000002</v>
      </c>
      <c r="G15" s="28">
        <v>490.3061</v>
      </c>
      <c r="H15" s="29">
        <v>433.9663</v>
      </c>
      <c r="I15" s="7">
        <f t="shared" si="9"/>
        <v>0.8850925982768723</v>
      </c>
      <c r="J15" s="44">
        <f t="shared" si="11"/>
        <v>-56.339800000000025</v>
      </c>
      <c r="K15" s="28">
        <f t="shared" si="12"/>
        <v>96.44580000000002</v>
      </c>
      <c r="L15" s="52">
        <f t="shared" si="13"/>
        <v>115.70860000000005</v>
      </c>
      <c r="M15" s="65">
        <f t="shared" si="6"/>
        <v>0.006637734862079926</v>
      </c>
      <c r="N15" s="83">
        <f t="shared" si="7"/>
        <v>0.005942895839239031</v>
      </c>
    </row>
    <row r="16" spans="2:14" ht="15.75">
      <c r="B16" s="19" t="s">
        <v>16</v>
      </c>
      <c r="C16" s="28">
        <v>305.2067</v>
      </c>
      <c r="D16" s="29">
        <v>294.1625</v>
      </c>
      <c r="E16" s="7">
        <f>D16/C16</f>
        <v>0.9638140316054661</v>
      </c>
      <c r="F16" s="44">
        <f>D16-C16</f>
        <v>-11.04419999999999</v>
      </c>
      <c r="G16" s="28">
        <v>80.114</v>
      </c>
      <c r="H16" s="29">
        <v>88.9977</v>
      </c>
      <c r="I16" s="7">
        <f>H16/G16</f>
        <v>1.1108882342661706</v>
      </c>
      <c r="J16" s="44">
        <f>H16-G16</f>
        <v>8.88369999999999</v>
      </c>
      <c r="K16" s="28">
        <f>D16-H16</f>
        <v>205.1648</v>
      </c>
      <c r="L16" s="52">
        <f>F16-J16</f>
        <v>-19.92789999999998</v>
      </c>
      <c r="M16" s="65">
        <f t="shared" si="6"/>
        <v>0.0036812370633448714</v>
      </c>
      <c r="N16" s="83">
        <f t="shared" si="7"/>
        <v>0.0012187675887087165</v>
      </c>
    </row>
    <row r="17" spans="2:14" ht="15.75">
      <c r="B17" s="19" t="s">
        <v>15</v>
      </c>
      <c r="C17" s="28">
        <v>308.3075</v>
      </c>
      <c r="D17" s="29">
        <v>259.4344</v>
      </c>
      <c r="E17" s="7">
        <f>D17/C17</f>
        <v>0.841479367190224</v>
      </c>
      <c r="F17" s="44">
        <f>D17-C17</f>
        <v>-48.87310000000002</v>
      </c>
      <c r="G17" s="28">
        <v>111.7295</v>
      </c>
      <c r="H17" s="29">
        <v>145.4015</v>
      </c>
      <c r="I17" s="7">
        <f>H17/G17</f>
        <v>1.3013707212508783</v>
      </c>
      <c r="J17" s="44">
        <f>H17-G17</f>
        <v>33.672</v>
      </c>
      <c r="K17" s="28">
        <f>D17-H17</f>
        <v>114.03289999999998</v>
      </c>
      <c r="L17" s="52">
        <f>F17-J17</f>
        <v>-82.54510000000002</v>
      </c>
      <c r="M17" s="65">
        <f t="shared" si="6"/>
        <v>0.00324663928538355</v>
      </c>
      <c r="N17" s="83">
        <f t="shared" si="7"/>
        <v>0.0019911821940300756</v>
      </c>
    </row>
    <row r="18" spans="2:14" ht="15.75">
      <c r="B18" s="19" t="s">
        <v>13</v>
      </c>
      <c r="C18" s="28">
        <v>250.5128</v>
      </c>
      <c r="D18" s="29">
        <v>202.061</v>
      </c>
      <c r="E18" s="7">
        <f t="shared" si="8"/>
        <v>0.8065895235692547</v>
      </c>
      <c r="F18" s="44">
        <f t="shared" si="10"/>
        <v>-48.45179999999999</v>
      </c>
      <c r="G18" s="28">
        <v>328.0644</v>
      </c>
      <c r="H18" s="29">
        <v>382.0688</v>
      </c>
      <c r="I18" s="7">
        <f t="shared" si="9"/>
        <v>1.1646152401784529</v>
      </c>
      <c r="J18" s="44">
        <f t="shared" si="11"/>
        <v>54.00440000000003</v>
      </c>
      <c r="K18" s="28">
        <f t="shared" si="12"/>
        <v>-180.0078</v>
      </c>
      <c r="L18" s="52">
        <f t="shared" si="13"/>
        <v>-102.45620000000002</v>
      </c>
      <c r="M18" s="65">
        <f t="shared" si="6"/>
        <v>0.0025286514843208363</v>
      </c>
      <c r="N18" s="83">
        <f t="shared" si="7"/>
        <v>0.005232192181335393</v>
      </c>
    </row>
    <row r="19" spans="2:14" ht="15.75">
      <c r="B19" s="19" t="s">
        <v>17</v>
      </c>
      <c r="C19" s="28">
        <v>194.834</v>
      </c>
      <c r="D19" s="29">
        <v>162.8824</v>
      </c>
      <c r="E19" s="7">
        <f t="shared" si="8"/>
        <v>0.8360060359074905</v>
      </c>
      <c r="F19" s="44">
        <f t="shared" si="10"/>
        <v>-31.951600000000013</v>
      </c>
      <c r="G19" s="28">
        <v>344.859</v>
      </c>
      <c r="H19" s="29">
        <v>379.0943</v>
      </c>
      <c r="I19" s="7">
        <f t="shared" si="9"/>
        <v>1.0992733261999832</v>
      </c>
      <c r="J19" s="44">
        <f t="shared" si="11"/>
        <v>34.235299999999995</v>
      </c>
      <c r="K19" s="28">
        <f t="shared" si="12"/>
        <v>-216.21189999999999</v>
      </c>
      <c r="L19" s="52">
        <f t="shared" si="13"/>
        <v>-66.18690000000001</v>
      </c>
      <c r="M19" s="65">
        <f t="shared" si="6"/>
        <v>0.002038358824957514</v>
      </c>
      <c r="N19" s="83">
        <f t="shared" si="7"/>
        <v>0.005191458272564559</v>
      </c>
    </row>
    <row r="20" spans="2:14" ht="16.5" thickBot="1">
      <c r="B20" s="19" t="s">
        <v>18</v>
      </c>
      <c r="C20" s="30">
        <v>66.412</v>
      </c>
      <c r="D20" s="31">
        <v>67.9067</v>
      </c>
      <c r="E20" s="9">
        <f aca="true" t="shared" si="14" ref="E20:E27">D20/C20</f>
        <v>1.0225064747334818</v>
      </c>
      <c r="F20" s="45">
        <f aca="true" t="shared" si="15" ref="F20:F34">D20-C20</f>
        <v>1.4946999999999946</v>
      </c>
      <c r="G20" s="30">
        <v>79.6072</v>
      </c>
      <c r="H20" s="31">
        <v>67.9723</v>
      </c>
      <c r="I20" s="9">
        <f aca="true" t="shared" si="16" ref="I20:I27">H20/G20</f>
        <v>0.8538461345204956</v>
      </c>
      <c r="J20" s="45">
        <f aca="true" t="shared" si="17" ref="J20:J34">H20-G20</f>
        <v>-11.634900000000002</v>
      </c>
      <c r="K20" s="30">
        <f aca="true" t="shared" si="18" ref="K20:K34">D20-H20</f>
        <v>-0.06560000000000343</v>
      </c>
      <c r="L20" s="53">
        <f aca="true" t="shared" si="19" ref="L20:L34">F20-J20</f>
        <v>13.129599999999996</v>
      </c>
      <c r="M20" s="67">
        <f t="shared" si="6"/>
        <v>0.0008498046518146983</v>
      </c>
      <c r="N20" s="88">
        <f t="shared" si="7"/>
        <v>0.0009308379449130203</v>
      </c>
    </row>
    <row r="21" spans="1:14" s="82" customFormat="1" ht="17.25" thickBot="1" thickTop="1">
      <c r="A21" s="81"/>
      <c r="B21" s="91" t="s">
        <v>21</v>
      </c>
      <c r="C21" s="92">
        <f>SUM(C6:C20)</f>
        <v>40783.06859999999</v>
      </c>
      <c r="D21" s="93">
        <f>SUM(D6:D20)</f>
        <v>43756.913799999995</v>
      </c>
      <c r="E21" s="94">
        <f t="shared" si="14"/>
        <v>1.0729186229012695</v>
      </c>
      <c r="F21" s="95">
        <f t="shared" si="15"/>
        <v>2973.8452000000034</v>
      </c>
      <c r="G21" s="92">
        <f>SUM(G6:G20)</f>
        <v>33718.3466</v>
      </c>
      <c r="H21" s="95">
        <f>SUM(H6:H20)</f>
        <v>37858.4622</v>
      </c>
      <c r="I21" s="94">
        <f t="shared" si="16"/>
        <v>1.1227852494997488</v>
      </c>
      <c r="J21" s="96">
        <f t="shared" si="17"/>
        <v>4140.115600000005</v>
      </c>
      <c r="K21" s="92">
        <f t="shared" si="18"/>
        <v>5898.451599999993</v>
      </c>
      <c r="L21" s="97">
        <f t="shared" si="19"/>
        <v>-1166.2704000000012</v>
      </c>
      <c r="M21" s="87">
        <f t="shared" si="6"/>
        <v>0.5475870406939928</v>
      </c>
      <c r="N21" s="98">
        <f aca="true" t="shared" si="20" ref="N6:N34">H21/67292.2</f>
        <v>0.562598075259837</v>
      </c>
    </row>
    <row r="22" spans="2:14" ht="16.5" thickTop="1">
      <c r="B22" s="89" t="s">
        <v>39</v>
      </c>
      <c r="C22" s="32">
        <v>3846.6664</v>
      </c>
      <c r="D22" s="33">
        <v>4575.3795</v>
      </c>
      <c r="E22" s="11">
        <f>D22/C22</f>
        <v>1.1894401604464582</v>
      </c>
      <c r="F22" s="46">
        <f>D22-C22</f>
        <v>728.7130999999999</v>
      </c>
      <c r="G22" s="32">
        <v>1720.2325</v>
      </c>
      <c r="H22" s="33">
        <v>2338.9175</v>
      </c>
      <c r="I22" s="11">
        <f>H22/G22</f>
        <v>1.3596519656499921</v>
      </c>
      <c r="J22" s="46">
        <f>H22-G22</f>
        <v>618.685</v>
      </c>
      <c r="K22" s="32">
        <f>D22-H22</f>
        <v>2236.462</v>
      </c>
      <c r="L22" s="54">
        <f>F22-J22</f>
        <v>110.0281</v>
      </c>
      <c r="M22" s="84">
        <f t="shared" si="6"/>
        <v>0.05725766062726665</v>
      </c>
      <c r="N22" s="90">
        <f t="shared" si="20"/>
        <v>0.0347576316423003</v>
      </c>
    </row>
    <row r="23" spans="2:14" ht="15.75">
      <c r="B23" s="20" t="s">
        <v>29</v>
      </c>
      <c r="C23" s="34">
        <v>3821.7182</v>
      </c>
      <c r="D23" s="35">
        <v>4291.0362</v>
      </c>
      <c r="E23" s="10">
        <f>D23/C23</f>
        <v>1.1228028796053042</v>
      </c>
      <c r="F23" s="47">
        <f t="shared" si="15"/>
        <v>469.31799999999976</v>
      </c>
      <c r="G23" s="34">
        <v>2736.4933</v>
      </c>
      <c r="H23" s="35">
        <v>3566.8595</v>
      </c>
      <c r="I23" s="10">
        <f>H23/G23</f>
        <v>1.3034417076774862</v>
      </c>
      <c r="J23" s="47">
        <f t="shared" si="17"/>
        <v>830.3661999999999</v>
      </c>
      <c r="K23" s="34">
        <f t="shared" si="18"/>
        <v>724.1766999999995</v>
      </c>
      <c r="L23" s="55">
        <f t="shared" si="19"/>
        <v>-361.0482000000002</v>
      </c>
      <c r="M23" s="65">
        <f t="shared" si="6"/>
        <v>0.05369930395476831</v>
      </c>
      <c r="N23" s="66">
        <f t="shared" si="20"/>
        <v>0.05300554150406734</v>
      </c>
    </row>
    <row r="24" spans="2:14" ht="15.75">
      <c r="B24" s="20" t="s">
        <v>38</v>
      </c>
      <c r="C24" s="32">
        <v>2632.5001</v>
      </c>
      <c r="D24" s="33">
        <v>3122.3422</v>
      </c>
      <c r="E24" s="11">
        <f>D24/C24</f>
        <v>1.1860748647265007</v>
      </c>
      <c r="F24" s="46">
        <f>D24-C24</f>
        <v>489.84209999999985</v>
      </c>
      <c r="G24" s="32">
        <v>3470.5672</v>
      </c>
      <c r="H24" s="33">
        <v>3474.2796</v>
      </c>
      <c r="I24" s="11">
        <f>H24/G24</f>
        <v>1.0010696810596262</v>
      </c>
      <c r="J24" s="46">
        <f>H24-G24</f>
        <v>3.7123999999998887</v>
      </c>
      <c r="K24" s="32">
        <f>D24-H24</f>
        <v>-351.9373999999998</v>
      </c>
      <c r="L24" s="54">
        <f>F24-J24</f>
        <v>486.12969999999996</v>
      </c>
      <c r="M24" s="65">
        <f t="shared" si="6"/>
        <v>0.039073919452975024</v>
      </c>
      <c r="N24" s="66">
        <f t="shared" si="20"/>
        <v>0.051629752036640206</v>
      </c>
    </row>
    <row r="25" spans="2:14" ht="15.75">
      <c r="B25" s="20" t="s">
        <v>37</v>
      </c>
      <c r="C25" s="34">
        <v>2475.0748</v>
      </c>
      <c r="D25" s="35">
        <v>2969.3273</v>
      </c>
      <c r="E25" s="10">
        <f t="shared" si="14"/>
        <v>1.1996919446636523</v>
      </c>
      <c r="F25" s="47">
        <f t="shared" si="15"/>
        <v>494.25250000000005</v>
      </c>
      <c r="G25" s="34">
        <v>2135.0103</v>
      </c>
      <c r="H25" s="35">
        <v>2350.0378</v>
      </c>
      <c r="I25" s="10">
        <f t="shared" si="16"/>
        <v>1.1007149707896025</v>
      </c>
      <c r="J25" s="47">
        <f t="shared" si="17"/>
        <v>215.02750000000015</v>
      </c>
      <c r="K25" s="34">
        <f t="shared" si="18"/>
        <v>619.2894999999999</v>
      </c>
      <c r="L25" s="55">
        <f t="shared" si="19"/>
        <v>279.2249999999999</v>
      </c>
      <c r="M25" s="65">
        <f t="shared" si="6"/>
        <v>0.037159045459437406</v>
      </c>
      <c r="N25" s="66">
        <f t="shared" si="20"/>
        <v>0.034922885564745994</v>
      </c>
    </row>
    <row r="26" spans="2:14" ht="15.75">
      <c r="B26" s="20" t="s">
        <v>22</v>
      </c>
      <c r="C26" s="34">
        <v>754.8755</v>
      </c>
      <c r="D26" s="35">
        <v>880.2354</v>
      </c>
      <c r="E26" s="10">
        <f t="shared" si="14"/>
        <v>1.166066987205175</v>
      </c>
      <c r="F26" s="47">
        <f t="shared" si="15"/>
        <v>125.35990000000004</v>
      </c>
      <c r="G26" s="34">
        <v>646.3424</v>
      </c>
      <c r="H26" s="35">
        <v>772.0543</v>
      </c>
      <c r="I26" s="10">
        <f t="shared" si="16"/>
        <v>1.1944973747660683</v>
      </c>
      <c r="J26" s="47">
        <f t="shared" si="17"/>
        <v>125.71190000000001</v>
      </c>
      <c r="K26" s="34">
        <f t="shared" si="18"/>
        <v>108.18110000000001</v>
      </c>
      <c r="L26" s="55">
        <f t="shared" si="19"/>
        <v>-0.35199999999997544</v>
      </c>
      <c r="M26" s="65">
        <f t="shared" si="6"/>
        <v>0.011015527740443455</v>
      </c>
      <c r="N26" s="66">
        <f t="shared" si="20"/>
        <v>0.011473161822618372</v>
      </c>
    </row>
    <row r="27" spans="2:14" ht="15.75">
      <c r="B27" s="25" t="s">
        <v>32</v>
      </c>
      <c r="C27" s="34">
        <v>590.9077</v>
      </c>
      <c r="D27" s="35">
        <v>715.907</v>
      </c>
      <c r="E27" s="10">
        <f t="shared" si="14"/>
        <v>1.2115377748504548</v>
      </c>
      <c r="F27" s="47">
        <f t="shared" si="15"/>
        <v>124.99930000000006</v>
      </c>
      <c r="G27" s="34">
        <v>152.465</v>
      </c>
      <c r="H27" s="35">
        <v>197.5461</v>
      </c>
      <c r="I27" s="10">
        <f t="shared" si="16"/>
        <v>1.2956816318499327</v>
      </c>
      <c r="J27" s="47">
        <f t="shared" si="17"/>
        <v>45.08109999999999</v>
      </c>
      <c r="K27" s="34">
        <f t="shared" si="18"/>
        <v>518.3609</v>
      </c>
      <c r="L27" s="55">
        <f t="shared" si="19"/>
        <v>79.91820000000007</v>
      </c>
      <c r="M27" s="65">
        <f t="shared" si="6"/>
        <v>0.008959073241178046</v>
      </c>
      <c r="N27" s="66">
        <f t="shared" si="20"/>
        <v>0.002935646330481096</v>
      </c>
    </row>
    <row r="28" spans="2:14" ht="15.75">
      <c r="B28" s="23" t="s">
        <v>24</v>
      </c>
      <c r="C28" s="36">
        <v>163.3473</v>
      </c>
      <c r="D28" s="37">
        <v>185.4287</v>
      </c>
      <c r="E28" s="10">
        <f aca="true" t="shared" si="21" ref="E28:E34">D28/C28</f>
        <v>1.1351806855699482</v>
      </c>
      <c r="F28" s="47">
        <f t="shared" si="15"/>
        <v>22.081400000000002</v>
      </c>
      <c r="G28" s="36">
        <v>50.5161</v>
      </c>
      <c r="H28" s="37">
        <v>69.0394</v>
      </c>
      <c r="I28" s="12">
        <f aca="true" t="shared" si="22" ref="I28:I34">H28/G28</f>
        <v>1.3666811175051121</v>
      </c>
      <c r="J28" s="47">
        <f t="shared" si="17"/>
        <v>18.5233</v>
      </c>
      <c r="K28" s="34">
        <f t="shared" si="18"/>
        <v>116.38929999999999</v>
      </c>
      <c r="L28" s="56">
        <f t="shared" si="19"/>
        <v>3.558100000000003</v>
      </c>
      <c r="M28" s="65">
        <f t="shared" si="6"/>
        <v>0.002320509932597993</v>
      </c>
      <c r="N28" s="66">
        <f t="shared" si="20"/>
        <v>0.0010259643762575753</v>
      </c>
    </row>
    <row r="29" spans="2:14" ht="15.75">
      <c r="B29" s="23" t="s">
        <v>25</v>
      </c>
      <c r="C29" s="36">
        <v>65.4163</v>
      </c>
      <c r="D29" s="37">
        <v>144.4169</v>
      </c>
      <c r="E29" s="10">
        <f>D29/C29</f>
        <v>2.207659253121928</v>
      </c>
      <c r="F29" s="47">
        <f>D29-C29</f>
        <v>79.00059999999999</v>
      </c>
      <c r="G29" s="36">
        <v>12.5566</v>
      </c>
      <c r="H29" s="37">
        <v>18.2201</v>
      </c>
      <c r="I29" s="12">
        <f>H29/G29</f>
        <v>1.4510377012885654</v>
      </c>
      <c r="J29" s="47">
        <f>H29-G29</f>
        <v>5.663499999999999</v>
      </c>
      <c r="K29" s="34">
        <f>D29-H29</f>
        <v>126.1968</v>
      </c>
      <c r="L29" s="56">
        <f>F29-J29</f>
        <v>73.33709999999999</v>
      </c>
      <c r="M29" s="65">
        <f t="shared" si="6"/>
        <v>0.0018072760629018652</v>
      </c>
      <c r="N29" s="66">
        <f t="shared" si="20"/>
        <v>0.0002707609500060928</v>
      </c>
    </row>
    <row r="30" spans="2:14" ht="15.75">
      <c r="B30" s="23" t="s">
        <v>23</v>
      </c>
      <c r="C30" s="36">
        <v>124.9403</v>
      </c>
      <c r="D30" s="37">
        <v>128.3631</v>
      </c>
      <c r="E30" s="10">
        <f>D30/C30</f>
        <v>1.0273954840831983</v>
      </c>
      <c r="F30" s="47">
        <f>D30-C30</f>
        <v>3.4228000000000094</v>
      </c>
      <c r="G30" s="36">
        <v>14.7831</v>
      </c>
      <c r="H30" s="37">
        <v>18.7441</v>
      </c>
      <c r="I30" s="12">
        <f>H30/G30</f>
        <v>1.267941094898905</v>
      </c>
      <c r="J30" s="47">
        <f>H30-G30</f>
        <v>3.9610000000000003</v>
      </c>
      <c r="K30" s="34">
        <f>D30-H30</f>
        <v>109.619</v>
      </c>
      <c r="L30" s="56">
        <f>F30-J30</f>
        <v>-0.5381999999999909</v>
      </c>
      <c r="M30" s="65">
        <f t="shared" si="6"/>
        <v>0.0016063740323319392</v>
      </c>
      <c r="N30" s="66">
        <f t="shared" si="20"/>
        <v>0.0002785478851932319</v>
      </c>
    </row>
    <row r="31" spans="2:14" ht="15.75">
      <c r="B31" s="24" t="s">
        <v>27</v>
      </c>
      <c r="C31" s="38">
        <v>31.3674</v>
      </c>
      <c r="D31" s="39">
        <v>40.1723</v>
      </c>
      <c r="E31" s="13">
        <f t="shared" si="21"/>
        <v>1.2807022577580545</v>
      </c>
      <c r="F31" s="48">
        <f t="shared" si="15"/>
        <v>8.8049</v>
      </c>
      <c r="G31" s="38">
        <v>57.5996</v>
      </c>
      <c r="H31" s="39">
        <v>39.0106</v>
      </c>
      <c r="I31" s="14">
        <f t="shared" si="22"/>
        <v>0.677272064389336</v>
      </c>
      <c r="J31" s="48">
        <f t="shared" si="17"/>
        <v>-18.589000000000006</v>
      </c>
      <c r="K31" s="57">
        <f t="shared" si="18"/>
        <v>1.1617000000000033</v>
      </c>
      <c r="L31" s="58">
        <f t="shared" si="19"/>
        <v>27.393900000000006</v>
      </c>
      <c r="M31" s="65">
        <f t="shared" si="6"/>
        <v>0.0005027281168735279</v>
      </c>
      <c r="N31" s="66">
        <f t="shared" si="20"/>
        <v>0.000579719492006503</v>
      </c>
    </row>
    <row r="32" spans="2:14" ht="16.5" thickBot="1">
      <c r="B32" s="99" t="s">
        <v>26</v>
      </c>
      <c r="C32" s="38">
        <v>14.741</v>
      </c>
      <c r="D32" s="39">
        <v>10.1505</v>
      </c>
      <c r="E32" s="13">
        <f t="shared" si="21"/>
        <v>0.6885896479207652</v>
      </c>
      <c r="F32" s="48">
        <f t="shared" si="15"/>
        <v>-4.5905000000000005</v>
      </c>
      <c r="G32" s="38">
        <v>15.9477</v>
      </c>
      <c r="H32" s="39">
        <v>11.6936</v>
      </c>
      <c r="I32" s="14">
        <f t="shared" si="22"/>
        <v>0.733246800479066</v>
      </c>
      <c r="J32" s="48">
        <f t="shared" si="17"/>
        <v>-4.254099999999999</v>
      </c>
      <c r="K32" s="57">
        <f t="shared" si="18"/>
        <v>-1.5431000000000008</v>
      </c>
      <c r="L32" s="58">
        <f t="shared" si="19"/>
        <v>-0.33640000000000114</v>
      </c>
      <c r="M32" s="67">
        <f t="shared" si="6"/>
        <v>0.00012702637763644962</v>
      </c>
      <c r="N32" s="100">
        <f t="shared" si="20"/>
        <v>0.00017377348340520893</v>
      </c>
    </row>
    <row r="33" spans="1:14" s="82" customFormat="1" ht="17.25" customHeight="1" thickBot="1" thickTop="1">
      <c r="A33" s="81"/>
      <c r="B33" s="21" t="s">
        <v>28</v>
      </c>
      <c r="C33" s="61">
        <f>C24+C22+C25+C23+C26+C27+C28+C30+C29+C31+C32</f>
        <v>14521.554999999998</v>
      </c>
      <c r="D33" s="62">
        <f>D24+D22+D25+D23+D26+D27+D28+D30+D29+D31+D32</f>
        <v>17062.759099999996</v>
      </c>
      <c r="E33" s="16">
        <f t="shared" si="21"/>
        <v>1.1749953155843158</v>
      </c>
      <c r="F33" s="49">
        <f t="shared" si="15"/>
        <v>2541.204099999997</v>
      </c>
      <c r="G33" s="40">
        <f>G24+G22+G25+G23+G26+G27+G28+G30+G29+G31+G32</f>
        <v>11012.5138</v>
      </c>
      <c r="H33" s="104">
        <f>H24+H22+H25+H23+H26+H27+H28+H30+H29+H31+H32</f>
        <v>12856.4026</v>
      </c>
      <c r="I33" s="16">
        <f t="shared" si="22"/>
        <v>1.167435776561751</v>
      </c>
      <c r="J33" s="49">
        <f t="shared" si="17"/>
        <v>1843.8887999999988</v>
      </c>
      <c r="K33" s="59">
        <f t="shared" si="18"/>
        <v>4206.356499999996</v>
      </c>
      <c r="L33" s="49">
        <f t="shared" si="19"/>
        <v>697.3152999999984</v>
      </c>
      <c r="M33" s="87">
        <f t="shared" si="6"/>
        <v>0.21352844499841062</v>
      </c>
      <c r="N33" s="98">
        <f t="shared" si="20"/>
        <v>0.1910533850877219</v>
      </c>
    </row>
    <row r="34" spans="1:14" s="82" customFormat="1" ht="18.75" customHeight="1" thickBot="1" thickTop="1">
      <c r="A34" s="81"/>
      <c r="B34" s="22" t="s">
        <v>33</v>
      </c>
      <c r="C34" s="41">
        <f>C21+C33</f>
        <v>55304.62359999999</v>
      </c>
      <c r="D34" s="42">
        <f>D21+D33</f>
        <v>60819.67289999999</v>
      </c>
      <c r="E34" s="15">
        <f t="shared" si="21"/>
        <v>1.0997213061224054</v>
      </c>
      <c r="F34" s="50">
        <f t="shared" si="15"/>
        <v>5515.049299999999</v>
      </c>
      <c r="G34" s="41">
        <f>G21+G33</f>
        <v>44730.8604</v>
      </c>
      <c r="H34" s="42">
        <f>H21+H33</f>
        <v>50714.8648</v>
      </c>
      <c r="I34" s="15">
        <f t="shared" si="22"/>
        <v>1.133777985634276</v>
      </c>
      <c r="J34" s="50">
        <f t="shared" si="17"/>
        <v>5984.004400000005</v>
      </c>
      <c r="K34" s="60">
        <f t="shared" si="18"/>
        <v>10104.808099999987</v>
      </c>
      <c r="L34" s="50">
        <f t="shared" si="19"/>
        <v>-468.9551000000065</v>
      </c>
      <c r="M34" s="87">
        <f t="shared" si="6"/>
        <v>0.7611154856924034</v>
      </c>
      <c r="N34" s="98">
        <f t="shared" si="20"/>
        <v>0.7536514603475589</v>
      </c>
    </row>
    <row r="35" spans="2:5" ht="16.5" thickTop="1">
      <c r="B35" s="101" t="s">
        <v>34</v>
      </c>
      <c r="D35" s="102"/>
      <c r="E35" s="103"/>
    </row>
  </sheetData>
  <sheetProtection/>
  <mergeCells count="8">
    <mergeCell ref="M4:N4"/>
    <mergeCell ref="B1:J1"/>
    <mergeCell ref="B4:B5"/>
    <mergeCell ref="I3:L3"/>
    <mergeCell ref="C2:H2"/>
    <mergeCell ref="K4:L4"/>
    <mergeCell ref="G4:J4"/>
    <mergeCell ref="C4:F4"/>
  </mergeCells>
  <printOptions horizontalCentered="1"/>
  <pageMargins left="0.1968503937007874" right="0.1968503937007874" top="0.31496062992125984" bottom="0.2362204724409449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KÜM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FabianPeter</dc:creator>
  <cp:keywords/>
  <dc:description/>
  <cp:lastModifiedBy>GazdaG</cp:lastModifiedBy>
  <cp:lastPrinted>2010-09-07T07:14:36Z</cp:lastPrinted>
  <dcterms:created xsi:type="dcterms:W3CDTF">2000-05-08T09:28:39Z</dcterms:created>
  <dcterms:modified xsi:type="dcterms:W3CDTF">2012-03-08T11:28:49Z</dcterms:modified>
  <cp:category/>
  <cp:version/>
  <cp:contentType/>
  <cp:contentStatus/>
</cp:coreProperties>
</file>